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T:\ITSOC\ITSKI\IDU\IDU team\Jurga\"/>
    </mc:Choice>
  </mc:AlternateContent>
  <bookViews>
    <workbookView xWindow="0" yWindow="0" windowWidth="19335" windowHeight="5295" activeTab="2"/>
  </bookViews>
  <sheets>
    <sheet name="Consultores" sheetId="1" r:id="rId1"/>
    <sheet name="Bienes-Obra- SNC" sheetId="2" r:id="rId2"/>
    <sheet name="Transferencias" sheetId="3" r:id="rId3"/>
    <sheet name="Conceptos" sheetId="4" r:id="rId4"/>
  </sheets>
  <externalReferences>
    <externalReference r:id="rId5"/>
    <externalReference r:id="rId6"/>
  </externalReferences>
  <definedNames>
    <definedName name="_xlnm._FilterDatabase" localSheetId="1" hidden="1">'Bienes-Obra- SNC'!$A$8:$AH$8</definedName>
    <definedName name="_xlnm._FilterDatabase" localSheetId="0" hidden="1">Consultores!$A$7:$BB$7</definedName>
    <definedName name="Especialista">[1]Glosario!$E$6:$E$8</definedName>
    <definedName name="_xlnm.Print_Area" localSheetId="1">'Bienes-Obra- SNC'!$A$1:$N$18</definedName>
    <definedName name="_xlnm.Print_Area" localSheetId="0">Consultores!$A$1:$AG$77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AD14" i="2" l="1"/>
  <c r="D44" i="1" l="1"/>
  <c r="AL46" i="1"/>
  <c r="AL45" i="1"/>
  <c r="AL33" i="1"/>
  <c r="AL22" i="1" l="1"/>
  <c r="AL21" i="1"/>
  <c r="AL20" i="1"/>
  <c r="AL18" i="1"/>
  <c r="AL17" i="1"/>
  <c r="AL16" i="1"/>
  <c r="AL31" i="1" l="1"/>
  <c r="AL40" i="1" l="1"/>
  <c r="AL39" i="1"/>
  <c r="AL37" i="1"/>
  <c r="E15" i="2" l="1"/>
  <c r="D48" i="1" l="1"/>
  <c r="E14" i="2" l="1"/>
  <c r="C40" i="1"/>
  <c r="C31" i="1"/>
  <c r="C32" i="1"/>
  <c r="C33" i="1"/>
  <c r="C34" i="1"/>
  <c r="C35" i="1"/>
  <c r="C36" i="1"/>
  <c r="C37" i="1"/>
  <c r="C38" i="1"/>
  <c r="C39" i="1"/>
  <c r="C30" i="1"/>
  <c r="C12" i="1"/>
  <c r="C13" i="1"/>
  <c r="C14" i="1"/>
  <c r="C16" i="1"/>
  <c r="C17" i="1"/>
  <c r="C18" i="1"/>
  <c r="C19" i="1"/>
  <c r="C20" i="1"/>
  <c r="C21" i="1"/>
  <c r="C22" i="1"/>
  <c r="C11" i="1"/>
  <c r="D11" i="2"/>
  <c r="D12" i="2"/>
  <c r="D13" i="2"/>
  <c r="D10" i="2"/>
  <c r="C48" i="1" l="1"/>
  <c r="AL30" i="1"/>
  <c r="AL38" i="1"/>
  <c r="AL36" i="1" l="1"/>
  <c r="AL35" i="1"/>
  <c r="AH17" i="2" l="1"/>
  <c r="AG17" i="2"/>
  <c r="AF17" i="2"/>
  <c r="AE17" i="2"/>
  <c r="AD17" i="2"/>
  <c r="AC17" i="2"/>
  <c r="E17" i="2"/>
  <c r="D17" i="2"/>
  <c r="AP48" i="1"/>
  <c r="AO48" i="1"/>
  <c r="AN48" i="1"/>
  <c r="AM48" i="1"/>
  <c r="AL48" i="1"/>
  <c r="AK48" i="1"/>
  <c r="N26" i="1"/>
  <c r="AP25" i="1"/>
  <c r="AO25" i="1"/>
  <c r="AN25" i="1"/>
  <c r="AM25" i="1"/>
  <c r="AL25" i="1"/>
  <c r="AK25" i="1"/>
  <c r="D25" i="1"/>
  <c r="D49" i="1" s="1"/>
  <c r="C25" i="1"/>
  <c r="C49" i="1" s="1"/>
  <c r="AM49" i="1" l="1"/>
  <c r="AO49" i="1"/>
  <c r="AK49" i="1"/>
  <c r="AN49" i="1"/>
  <c r="AP49" i="1"/>
  <c r="AL49" i="1"/>
</calcChain>
</file>

<file path=xl/comments1.xml><?xml version="1.0" encoding="utf-8"?>
<comments xmlns="http://schemas.openxmlformats.org/spreadsheetml/2006/main">
  <authors>
    <author>Abigail Ovando Vides</author>
    <author>Nancy Viridiana Vizguerra Morales</author>
  </authors>
  <commentList>
    <comment ref="C15" authorId="0" shapeId="0">
      <text>
        <r>
          <rPr>
            <b/>
            <sz val="9"/>
            <color indexed="81"/>
            <rFont val="Tahoma"/>
            <family val="2"/>
          </rPr>
          <t>Nancy Viridiana Vizguerra Morales:</t>
        </r>
        <r>
          <rPr>
            <sz val="9"/>
            <color indexed="81"/>
            <rFont val="Tahoma"/>
            <family val="2"/>
          </rPr>
          <t xml:space="preserve">
Actualizar monto en MXN de conformidad a la documentación presentada por SEDESOL. </t>
        </r>
      </text>
    </comment>
    <comment ref="AA16" authorId="1" shapeId="0">
      <text>
        <r>
          <rPr>
            <b/>
            <sz val="9"/>
            <color indexed="81"/>
            <rFont val="Tahoma"/>
            <family val="2"/>
          </rPr>
          <t>Nancy Viridiana Vizguerra Morales:</t>
        </r>
        <r>
          <rPr>
            <sz val="9"/>
            <color indexed="81"/>
            <rFont val="Tahoma"/>
            <family val="2"/>
          </rPr>
          <t xml:space="preserve">
Revisar fecha ya que no es consistente con nuestro registros (fecha de minuta de negociación o fecha de envío de la documentacipon a NAFIN. 06/11/17 O 07/11/017</t>
        </r>
      </text>
    </comment>
    <comment ref="AC16" authorId="1" shapeId="0">
      <text>
        <r>
          <rPr>
            <b/>
            <sz val="9"/>
            <color indexed="81"/>
            <rFont val="Tahoma"/>
            <family val="2"/>
          </rPr>
          <t>Nancy Viridiana Vizguerra Morales:</t>
        </r>
        <r>
          <rPr>
            <sz val="9"/>
            <color indexed="81"/>
            <rFont val="Tahoma"/>
            <family val="2"/>
          </rPr>
          <t xml:space="preserve">
Es recomendable incluir en este apartado la fecha en la que NAFIN registró el proceso.</t>
        </r>
      </text>
    </comment>
    <comment ref="AA17" authorId="1" shapeId="0">
      <text>
        <r>
          <rPr>
            <b/>
            <sz val="9"/>
            <color indexed="81"/>
            <rFont val="Tahoma"/>
            <family val="2"/>
          </rPr>
          <t>Nancy Viridiana Vizguerra Morales:</t>
        </r>
        <r>
          <rPr>
            <sz val="9"/>
            <color indexed="81"/>
            <rFont val="Tahoma"/>
            <family val="2"/>
          </rPr>
          <t xml:space="preserve">
Revisar fecha ya que no es consistente con nuestro registros (fecha de minuta de negociación o fecha de envío de la documentacipon a NAFIN. 23/08/17 O 08/09/17</t>
        </r>
      </text>
    </comment>
    <comment ref="AB17" authorId="1" shapeId="0">
      <text>
        <r>
          <rPr>
            <b/>
            <sz val="9"/>
            <color indexed="81"/>
            <rFont val="Tahoma"/>
            <family val="2"/>
          </rPr>
          <t>Nancy Viridiana Vizguerra Morales:</t>
        </r>
        <r>
          <rPr>
            <sz val="9"/>
            <color indexed="81"/>
            <rFont val="Tahoma"/>
            <family val="2"/>
          </rPr>
          <t xml:space="preserve">
Es recomendable incluir en este apartado la fecha en la que NAFIN registró el proceso. 27/09/17</t>
        </r>
      </text>
    </comment>
    <comment ref="AC17" authorId="1" shapeId="0">
      <text>
        <r>
          <rPr>
            <b/>
            <sz val="9"/>
            <color indexed="81"/>
            <rFont val="Tahoma"/>
            <family val="2"/>
          </rPr>
          <t>Nancy Viridiana Vizguerra Morales:</t>
        </r>
        <r>
          <rPr>
            <sz val="9"/>
            <color indexed="81"/>
            <rFont val="Tahoma"/>
            <family val="2"/>
          </rPr>
          <t xml:space="preserve">
Es recomendable incluir en este apartado la fecha en la que NAFIN registró el proceso. 27/09/17</t>
        </r>
      </text>
    </comment>
    <comment ref="AA18" authorId="1" shapeId="0">
      <text>
        <r>
          <rPr>
            <b/>
            <sz val="9"/>
            <color indexed="81"/>
            <rFont val="Tahoma"/>
            <family val="2"/>
          </rPr>
          <t>Nancy Viridiana Vizguerra Morales:</t>
        </r>
        <r>
          <rPr>
            <sz val="9"/>
            <color indexed="81"/>
            <rFont val="Tahoma"/>
            <family val="2"/>
          </rPr>
          <t xml:space="preserve">
Revisar fecha ya que no es consistente con nuestro registros (fecha de minuta de negociación o fecha de envío de la documentacipon a NAFIN. 21/08/17 O 31/08/17</t>
        </r>
      </text>
    </comment>
    <comment ref="AA20" authorId="1" shapeId="0">
      <text>
        <r>
          <rPr>
            <b/>
            <sz val="9"/>
            <color indexed="81"/>
            <rFont val="Tahoma"/>
            <family val="2"/>
          </rPr>
          <t>Nancy Viridiana Vizguerra Morales:</t>
        </r>
        <r>
          <rPr>
            <sz val="9"/>
            <color indexed="81"/>
            <rFont val="Tahoma"/>
            <family val="2"/>
          </rPr>
          <t xml:space="preserve">
Revisar fecha ya que no es consistente con nuestro registros (fecha de minuta de negociación o fecha de envío de la documentacipon a NAFIN. 25/07/17 O 03/08/17</t>
        </r>
      </text>
    </comment>
    <comment ref="AA21" authorId="1" shapeId="0">
      <text>
        <r>
          <rPr>
            <b/>
            <sz val="9"/>
            <color indexed="81"/>
            <rFont val="Tahoma"/>
            <family val="2"/>
          </rPr>
          <t>Nancy Viridiana Vizguerra Morales:</t>
        </r>
        <r>
          <rPr>
            <sz val="9"/>
            <color indexed="81"/>
            <rFont val="Tahoma"/>
            <family val="2"/>
          </rPr>
          <t xml:space="preserve">
Revisar fecha ya que no es consistente con nuestro registros (fecha de minuta de negociación o fecha de envío de la documentacipon a NAFIN. 23/08/17 O 04/09/17</t>
        </r>
      </text>
    </comment>
    <comment ref="AA22" authorId="1" shapeId="0">
      <text>
        <r>
          <rPr>
            <b/>
            <sz val="9"/>
            <color indexed="81"/>
            <rFont val="Tahoma"/>
            <family val="2"/>
          </rPr>
          <t>Nancy Viridiana Vizguerra Morales:</t>
        </r>
        <r>
          <rPr>
            <sz val="9"/>
            <color indexed="81"/>
            <rFont val="Tahoma"/>
            <family val="2"/>
          </rPr>
          <t xml:space="preserve">
Revisar fecha ya que no es consistente con nuestro registros (fecha de minuta de negociación o fecha de envío de la documentacipon a NAFIN. 15/08/17 O 30/08/17</t>
        </r>
      </text>
    </comment>
    <comment ref="Z32" authorId="1" shapeId="0">
      <text>
        <r>
          <rPr>
            <b/>
            <sz val="9"/>
            <color indexed="81"/>
            <rFont val="Tahoma"/>
            <family val="2"/>
          </rPr>
          <t>Nancy Viridiana Vizguerra Morales:</t>
        </r>
        <r>
          <rPr>
            <sz val="9"/>
            <color indexed="81"/>
            <rFont val="Tahoma"/>
            <family val="2"/>
          </rPr>
          <t xml:space="preserve">
Revisar fecha ya que no es consistente con nuestro registros (fecha de envío de la documentacipon a NAFIN). 13/11/17 </t>
        </r>
      </text>
    </comment>
    <comment ref="AC32" authorId="1" shapeId="0">
      <text>
        <r>
          <rPr>
            <b/>
            <sz val="9"/>
            <color indexed="81"/>
            <rFont val="Tahoma"/>
            <family val="2"/>
          </rPr>
          <t>Nancy Viridiana Vizguerra Morales:</t>
        </r>
        <r>
          <rPr>
            <sz val="9"/>
            <color indexed="81"/>
            <rFont val="Tahoma"/>
            <family val="2"/>
          </rPr>
          <t xml:space="preserve">
Incluir la fecha de registro del proceso. 24/11/17</t>
        </r>
      </text>
    </comment>
    <comment ref="Z33" authorId="1" shapeId="0">
      <text>
        <r>
          <rPr>
            <b/>
            <sz val="9"/>
            <color indexed="81"/>
            <rFont val="Tahoma"/>
            <family val="2"/>
          </rPr>
          <t>Nancy Viridiana Vizguerra Morales:</t>
        </r>
        <r>
          <rPr>
            <sz val="9"/>
            <color indexed="81"/>
            <rFont val="Tahoma"/>
            <family val="2"/>
          </rPr>
          <t xml:space="preserve">
Revisar fecha ya que no es consistente con nuestro registros (fecha de envío de la documentacipon a NAFIN). 08/09/17</t>
        </r>
      </text>
    </comment>
    <comment ref="AA33" authorId="1" shapeId="0">
      <text>
        <r>
          <rPr>
            <b/>
            <sz val="9"/>
            <color indexed="81"/>
            <rFont val="Tahoma"/>
            <family val="2"/>
          </rPr>
          <t>Nancy Viridiana Vizguerra Morales:</t>
        </r>
        <r>
          <rPr>
            <sz val="9"/>
            <color indexed="81"/>
            <rFont val="Tahoma"/>
            <family val="2"/>
          </rPr>
          <t xml:space="preserve">
Revisar fecha ya que no es consistente con nuestro registros (fecha de envío de la documentacipon a NAFIN). 08/09/17</t>
        </r>
      </text>
    </comment>
    <comment ref="AA37" authorId="1" shapeId="0">
      <text>
        <r>
          <rPr>
            <b/>
            <sz val="9"/>
            <color indexed="81"/>
            <rFont val="Tahoma"/>
            <family val="2"/>
          </rPr>
          <t>Nancy Viridiana Vizguerra Morales:</t>
        </r>
        <r>
          <rPr>
            <sz val="9"/>
            <color indexed="81"/>
            <rFont val="Tahoma"/>
            <family val="2"/>
          </rPr>
          <t xml:space="preserve">
Es recomendable incluir la fecha de envío de la documentación a NAFIN,  a fin de hacerlo consistente con los registros de los CI señalados arriba. 04/08/17</t>
        </r>
      </text>
    </comment>
    <comment ref="AA40" authorId="1" shapeId="0">
      <text>
        <r>
          <rPr>
            <b/>
            <sz val="9"/>
            <color indexed="81"/>
            <rFont val="Tahoma"/>
            <family val="2"/>
          </rPr>
          <t>Nancy Viridiana Vizguerra Morales:</t>
        </r>
        <r>
          <rPr>
            <sz val="9"/>
            <color indexed="81"/>
            <rFont val="Tahoma"/>
            <family val="2"/>
          </rPr>
          <t xml:space="preserve">
Es recomendable incluir la fecha de envío de la documentación a NAFIN,  a fin de hacerlo consistente con los registros de los CI señalados arriba. 31/08/17</t>
        </r>
      </text>
    </comment>
    <comment ref="AA44" authorId="1" shapeId="0">
      <text>
        <r>
          <rPr>
            <b/>
            <sz val="9"/>
            <color indexed="81"/>
            <rFont val="Tahoma"/>
            <family val="2"/>
          </rPr>
          <t>Nancy Viridiana Vizguerra Morales:</t>
        </r>
        <r>
          <rPr>
            <sz val="9"/>
            <color indexed="81"/>
            <rFont val="Tahoma"/>
            <family val="2"/>
          </rPr>
          <t xml:space="preserve">
Es recomendable incluir la fecha de envío de la documentación a NAFIN,  a fin de hacerlo consistente con los registros de los CI señalados arriba. 01/11/17</t>
        </r>
      </text>
    </comment>
    <comment ref="AC44" authorId="1" shapeId="0">
      <text>
        <r>
          <rPr>
            <b/>
            <sz val="9"/>
            <color indexed="81"/>
            <rFont val="Tahoma"/>
            <family val="2"/>
          </rPr>
          <t>Nancy Viridiana Vizguerra Morales:</t>
        </r>
        <r>
          <rPr>
            <sz val="9"/>
            <color indexed="81"/>
            <rFont val="Tahoma"/>
            <family val="2"/>
          </rPr>
          <t xml:space="preserve">
Inlcuir la fecha correpondiente 22/11/17</t>
        </r>
      </text>
    </comment>
  </commentList>
</comments>
</file>

<file path=xl/comments2.xml><?xml version="1.0" encoding="utf-8"?>
<comments xmlns="http://schemas.openxmlformats.org/spreadsheetml/2006/main">
  <authors>
    <author>Nancy Viridiana Vizguerra Morales</author>
  </authors>
  <commentList>
    <comment ref="J14" authorId="0" shapeId="0">
      <text>
        <r>
          <rPr>
            <b/>
            <sz val="9"/>
            <color indexed="81"/>
            <rFont val="Tahoma"/>
            <family val="2"/>
          </rPr>
          <t>Nancy Viridiana Vizguerra Morales:</t>
        </r>
        <r>
          <rPr>
            <sz val="9"/>
            <color indexed="81"/>
            <rFont val="Tahoma"/>
            <family val="2"/>
          </rPr>
          <t xml:space="preserve">
Es recomendable incluir la fecha de envío de la documentación a NAFIN. 30/08/17</t>
        </r>
      </text>
    </comment>
    <comment ref="Z14" authorId="0" shapeId="0">
      <text>
        <r>
          <rPr>
            <b/>
            <sz val="9"/>
            <color indexed="81"/>
            <rFont val="Tahoma"/>
            <family val="2"/>
          </rPr>
          <t>Nancy Viridiana Vizguerra Morales:</t>
        </r>
        <r>
          <rPr>
            <sz val="9"/>
            <color indexed="81"/>
            <rFont val="Tahoma"/>
            <family val="2"/>
          </rPr>
          <t xml:space="preserve">
Incluir la fecha final considerando que la misma fue el 20/11/17.</t>
        </r>
      </text>
    </comment>
    <comment ref="A15" authorId="0" shapeId="0">
      <text>
        <r>
          <rPr>
            <b/>
            <sz val="9"/>
            <color indexed="81"/>
            <rFont val="Tahoma"/>
            <family val="2"/>
          </rPr>
          <t>Nancy Viridiana Vizguerra Morales:</t>
        </r>
        <r>
          <rPr>
            <sz val="9"/>
            <color indexed="81"/>
            <rFont val="Tahoma"/>
            <family val="2"/>
          </rPr>
          <t xml:space="preserve">
Este proceso fue cancelado en el plan anterior aporbado por el Banco, sin embargo, en esta versión le quitaron el color amarillo correspondiente a "proceso cancelado". Por lo anterior favor de revisar lo correspondiente y en caso de que en esta versión del plan se esté reactivando este plan, favor de indicarlo en observaciones, además de señalarlo con el color correspondiente. En caso de que siga cancelado, de igual forma, seleccionar el color correspondiente e indicar el motivo de su cancelación, de ser el caso.</t>
        </r>
      </text>
    </comment>
  </commentList>
</comments>
</file>

<file path=xl/sharedStrings.xml><?xml version="1.0" encoding="utf-8"?>
<sst xmlns="http://schemas.openxmlformats.org/spreadsheetml/2006/main" count="838" uniqueCount="250">
  <si>
    <t>MEXICO</t>
  </si>
  <si>
    <t>CATEGORIA: SERVICIOS CONSULTORÍA</t>
  </si>
  <si>
    <t>INFORMACION DE AVANCE - FECHAS</t>
  </si>
  <si>
    <t>DATOS DEL CONTRATO</t>
  </si>
  <si>
    <t>Identificador</t>
  </si>
  <si>
    <t>DESCRIPCION DE LOS SERVICIOS (CONTRATO)</t>
  </si>
  <si>
    <t>Monto Estimado MXC$</t>
  </si>
  <si>
    <t>Monto Estimado  US$ Equiv.</t>
  </si>
  <si>
    <t>TIPO DE REVISIÓN</t>
  </si>
  <si>
    <t>METODO DE SELECCIÓN</t>
  </si>
  <si>
    <t xml:space="preserve">ETAPA: AVISO DE EXPRESIÓN DE INTERÉS </t>
  </si>
  <si>
    <t>No Objeción Banco Mundial / Registro NAFIN</t>
  </si>
  <si>
    <t>ETAPA:  LISTA CORTA Y SOLICITUD DE PROPUESTAS (SP)</t>
  </si>
  <si>
    <t>No Objeción Banco Mundial/ Registro NAFIN</t>
  </si>
  <si>
    <t>ETAPA: SP ENVIADO A LISTA CORTA</t>
  </si>
  <si>
    <t>ETAPA: RECEPCIÓN DE PROPUESTAS TÉCNICAS Y ECONÓMICAS Y APERTURA TÉCNICA</t>
  </si>
  <si>
    <t>ETAPA: EVALUACION PROPUESTAS TECNICAS</t>
  </si>
  <si>
    <t>ETAPA: APERTURA ECONÓMICA</t>
  </si>
  <si>
    <t>ETAPA: EVALUACION FINANCIERA Y NEGOCIACIÓN DEL CONTRATO</t>
  </si>
  <si>
    <t xml:space="preserve">ETAPA: FIRMA CONTRATO </t>
  </si>
  <si>
    <t>Registro Banco Mundial / Registro NAFIN</t>
  </si>
  <si>
    <t>FECHA DE FIN DEL CONTRATO</t>
  </si>
  <si>
    <t>Nombre del Consultor Contratado</t>
  </si>
  <si>
    <t>Monto Contratado</t>
  </si>
  <si>
    <t>Modificaciones Contrato</t>
  </si>
  <si>
    <t>Monto Total Pagado</t>
  </si>
  <si>
    <t>PREPARACION</t>
  </si>
  <si>
    <t>INVITACION</t>
  </si>
  <si>
    <t>APERTURA</t>
  </si>
  <si>
    <t>EVALUACIÓN</t>
  </si>
  <si>
    <t>PROPUESTA FINANCIERA</t>
  </si>
  <si>
    <t>PROGRAMADO</t>
  </si>
  <si>
    <t>REAL</t>
  </si>
  <si>
    <t>Estimada</t>
  </si>
  <si>
    <t>Real</t>
  </si>
  <si>
    <t>M.N.</t>
  </si>
  <si>
    <t>DLS</t>
  </si>
  <si>
    <t>FIRMAS</t>
  </si>
  <si>
    <t>ETAPA:  TÉRMINOS DE REFERENCIA</t>
  </si>
  <si>
    <t>ETAPA: EVALUACION  Y PROPUESTA DE ADJUDICACIÓN</t>
  </si>
  <si>
    <t>ADJUDICACIÓN</t>
  </si>
  <si>
    <t>ESTIMADA</t>
  </si>
  <si>
    <t>CONSULTORES INDIVIDUALES</t>
  </si>
  <si>
    <t>NO APLICA CALENDARIO A CONSULTORES INDIVIDUALES</t>
  </si>
  <si>
    <t>CLAVE DE COLORES</t>
  </si>
  <si>
    <t>PROCESO NUEVO</t>
  </si>
  <si>
    <t>PROCESO CON INFORMACIÓN ACTUALIZADA</t>
  </si>
  <si>
    <t>PROCESO CANCELADO</t>
  </si>
  <si>
    <t>PROCESO SIN CAMBIOS</t>
  </si>
  <si>
    <t>METODOLOGÍA DE SELECCIÓN</t>
  </si>
  <si>
    <t>US$ Equiv.</t>
  </si>
  <si>
    <t>Techos/Limites</t>
  </si>
  <si>
    <t>Selección Basada en Calidad y el Costo</t>
  </si>
  <si>
    <t>SBCC</t>
  </si>
  <si>
    <t>Selección Basada en Calidad</t>
  </si>
  <si>
    <t>SBC</t>
  </si>
  <si>
    <t>Selección Basada en las Calificaciones de los Consultores</t>
  </si>
  <si>
    <t>SCC</t>
  </si>
  <si>
    <t>Selección Basada en el Menor Costo</t>
  </si>
  <si>
    <t>SBMC</t>
  </si>
  <si>
    <t>Selección Basada en Presupuesto Fijo</t>
  </si>
  <si>
    <t>SBPF</t>
  </si>
  <si>
    <t>Selección con Base en una Sola Fuente</t>
  </si>
  <si>
    <t>SSF</t>
  </si>
  <si>
    <t>3 Curriculum Vitae</t>
  </si>
  <si>
    <t>CI-3CVs</t>
  </si>
  <si>
    <t>Contratación Directa</t>
  </si>
  <si>
    <t>CD</t>
  </si>
  <si>
    <t>Recontrataciones</t>
  </si>
  <si>
    <t>RC</t>
  </si>
  <si>
    <t>Fecha de emisión:</t>
  </si>
  <si>
    <t>DD/MM/AA</t>
  </si>
  <si>
    <t>Fecha de Actualización:</t>
  </si>
  <si>
    <t>Fecha de No Objeción:</t>
  </si>
  <si>
    <t>Fecha de no objeción:</t>
  </si>
  <si>
    <t>UNIDAD RESPONSABLE DE REALIZACION DE PLAN DE CONTRATACIONES</t>
  </si>
  <si>
    <t>(nombre dependencia/responsable)</t>
  </si>
  <si>
    <t>PROGRAMA DE CONTRATACIONES (FECHAS ESTIMADAS/REALES)</t>
  </si>
  <si>
    <t>Categoría(s):  BIENES/OBRA CIVIL/ SERVICIOS    (no de consultoría)</t>
  </si>
  <si>
    <t>Etapa Documentos de Licitación / Solicitudes de Cotizaciones</t>
  </si>
  <si>
    <t>Etapa de Evaluación</t>
  </si>
  <si>
    <t>Etapa contratación</t>
  </si>
  <si>
    <t>DATOS FINALES DEL CONTRATO</t>
  </si>
  <si>
    <t>Tipo de gasto</t>
  </si>
  <si>
    <t>Descripción Bienes/Servicio de no Consultoría/Obra</t>
  </si>
  <si>
    <t xml:space="preserve">Costo Estimado </t>
  </si>
  <si>
    <t>Finalización de Preparación de Documentos de Licitación / Solicitudes de Cotización</t>
  </si>
  <si>
    <t>Publicación de Convocatoria (COMPRANET) / Invitación</t>
  </si>
  <si>
    <t>Recepción/ Apertura de Ofertas</t>
  </si>
  <si>
    <t>Informe de Evaluación y Propuesta de Adjudicación</t>
  </si>
  <si>
    <t>No objeción Banco Mundial / Registro NAFIN</t>
  </si>
  <si>
    <t>Firma de Contrato</t>
  </si>
  <si>
    <t xml:space="preserve">Registro de Contrato Banco Mundial / Registro NAFIN </t>
  </si>
  <si>
    <t>Fecha Fin del Contrato</t>
  </si>
  <si>
    <t>Nombre Proveedor o Contratista Adjudicado</t>
  </si>
  <si>
    <t>No. de Contrato</t>
  </si>
  <si>
    <t>Monto del Contrato</t>
  </si>
  <si>
    <t>Modificaciones del Contrato</t>
  </si>
  <si>
    <t>Programado</t>
  </si>
  <si>
    <r>
      <t xml:space="preserve">TECHOS/LIMITES </t>
    </r>
    <r>
      <rPr>
        <b/>
        <sz val="10"/>
        <rFont val="Arial"/>
        <family val="2"/>
      </rPr>
      <t xml:space="preserve"> - en US$ Equiv.</t>
    </r>
  </si>
  <si>
    <t>Método de Contratación</t>
  </si>
  <si>
    <t>Obra Civil</t>
  </si>
  <si>
    <t>Bienes/ Servicios de no consultoría</t>
  </si>
  <si>
    <t>Licitación Pública Internacional</t>
  </si>
  <si>
    <t>LPI</t>
  </si>
  <si>
    <t>Licitación Pública Nacional</t>
  </si>
  <si>
    <t>LPN</t>
  </si>
  <si>
    <t>Fecha de Emisión Original:</t>
  </si>
  <si>
    <t>Firma del Contrato / Convenio</t>
  </si>
  <si>
    <t>Fecha de Transferencia</t>
  </si>
  <si>
    <t>Tipo de revisión</t>
  </si>
  <si>
    <t>Método de selección Firma</t>
  </si>
  <si>
    <t>Método de selección Individuo</t>
  </si>
  <si>
    <t>Previa</t>
  </si>
  <si>
    <t>Posterior</t>
  </si>
  <si>
    <t>Prácticas Comerciales</t>
  </si>
  <si>
    <t>Método de selección</t>
  </si>
  <si>
    <t>Bienes</t>
  </si>
  <si>
    <t>Servicios de No Consultoría</t>
  </si>
  <si>
    <t>Comparación de Precios</t>
  </si>
  <si>
    <t>Obra</t>
  </si>
  <si>
    <t>MÉXICO</t>
  </si>
  <si>
    <t xml:space="preserve">Contratación Directa  </t>
  </si>
  <si>
    <t>Comparación de precios</t>
  </si>
  <si>
    <t>CP</t>
  </si>
  <si>
    <t>Indicar NO APLICA en las columnas que no correspondan a un determinado método de adquisición.</t>
  </si>
  <si>
    <t>Método de Adquisición</t>
  </si>
  <si>
    <t>Indicar NO APLICA en las columnas que no correspondan a un determinado método de selección.</t>
  </si>
  <si>
    <t>Total:</t>
  </si>
  <si>
    <t>Subtotal:</t>
  </si>
  <si>
    <t>Total</t>
  </si>
  <si>
    <t>Método: Transferencias</t>
  </si>
  <si>
    <t>Tipo de Transferencia (subproyectos, subsidios, etc.)</t>
  </si>
  <si>
    <t>Componente</t>
  </si>
  <si>
    <t>%  de financiamiento</t>
  </si>
  <si>
    <t>Número de beneficiarios</t>
  </si>
  <si>
    <t>Observaciones</t>
  </si>
  <si>
    <t>Monto final transferido</t>
  </si>
  <si>
    <t>Monto estimado de la transferencia</t>
  </si>
  <si>
    <t>USD</t>
  </si>
  <si>
    <t>Indicar NO APLICA en las columnas que no correspondan al tipo de transferencia.</t>
  </si>
  <si>
    <t>SEDESOL-165-3CV-CI-DGGPB-17</t>
  </si>
  <si>
    <r>
      <t>Analista ETL/MDM Sr. B 2017 </t>
    </r>
    <r>
      <rPr>
        <i/>
        <sz val="8"/>
        <color rgb="FF000000"/>
        <rFont val="Verdana"/>
        <family val="2"/>
      </rPr>
      <t>Especialista con formación en ingeniería en sistemas computacionales o informática con amplia experiencia en diseño y configuración de procesos ETL (Oracle, Informática, IBM), así como en el diseño de proyectos de MDM. Se requiere que maneje herramientas de BI y análisis de datos.</t>
    </r>
  </si>
  <si>
    <t>NO APLICA</t>
  </si>
  <si>
    <t>SEDESOL-166-CP-B-DGGPB-17</t>
  </si>
  <si>
    <r>
      <t xml:space="preserve">Software de apoyo para análisis y reporteo de información </t>
    </r>
    <r>
      <rPr>
        <i/>
        <sz val="8"/>
        <color rgb="FF000000"/>
        <rFont val="Verdana"/>
        <family val="2"/>
      </rPr>
      <t>Licenciamientos del tipo de Visual Studio 2017 Professional, IntelliJ, Stat/Tranfer, Adobe Acrobat, Photoshop CC, Illustrator CC, InDesign CC, Dreamweaver CC, Prezi, Toad (Suit Oracle); el contar con este software servirá para soportar la operación de las aplicaciones y bases de datos a cargo de la Dirección General de Geoestadística y Padrones de Beneficiarios (DGGPB).</t>
    </r>
  </si>
  <si>
    <t>SEDESOL-167-SCC-CF-DGDR-17</t>
  </si>
  <si>
    <r>
      <t>Estudio para mejorar la focalización de la inversión de los recursos del FAIS con base en el diseño de un indicador de infraestructura social. </t>
    </r>
    <r>
      <rPr>
        <i/>
        <sz val="8"/>
        <color rgb="FF000000"/>
        <rFont val="Verdana"/>
        <family val="2"/>
      </rPr>
      <t>Consultoría para proponer mejoras en el esquema de focalización de los recursos del FAIS con base en el análisis de información oficial disponible y estudios en campo.</t>
    </r>
  </si>
  <si>
    <t>SEDESOL-168-SCC-CF-DGDR-17</t>
  </si>
  <si>
    <t>SEDESOL-169-SCC-CF-DGDR-17</t>
  </si>
  <si>
    <r>
      <t>Diseño, desarrollo e implementación del sistema de capacitación a distancia FAIS </t>
    </r>
    <r>
      <rPr>
        <i/>
        <sz val="8"/>
        <color rgb="FF000000"/>
        <rFont val="Verdana"/>
        <family val="2"/>
      </rPr>
      <t>Desarrollo del sistema de capacitación en línea que permita capacitar a todos los funcionarios públicos locales y del gobierno federal que intervienen en la coordinación y operación del FAIS consiguiendo con esto el abatimiento de costos y la capacitación permanente del personal relacionado las acciones que se llevan a cabo con el FAIS.</t>
    </r>
  </si>
  <si>
    <r>
      <t>Estudio para conocer el estatus de las Obras MIDS 2014-2017. </t>
    </r>
    <r>
      <rPr>
        <i/>
        <sz val="8"/>
        <color rgb="FF000000"/>
        <rFont val="Verdana"/>
        <family val="2"/>
      </rPr>
      <t>A través de una muestra representativa y evidencia en campo a nivel nacional se conocerá el estatus de las obras y de las dificultades en el ciclo de planeación y ejecución de los proyectos del FAIS con la finalidad de hacer propuestas de mejora.</t>
    </r>
  </si>
  <si>
    <t>SEDESOL-170-SCC-CF-UPRI-17</t>
  </si>
  <si>
    <r>
      <t>Consultoría para elaboración del Estudio “Lo que dicen los pobres, 15 años después”. </t>
    </r>
    <r>
      <rPr>
        <i/>
        <sz val="8"/>
        <color rgb="FF000000"/>
        <rFont val="Verdana"/>
        <family val="2"/>
      </rPr>
      <t>Realizar un estudio sobre “lo que dicen los pobres” 15 años después de realizado el primer estudio de este tipo, para actualizar la información sobre la manera en que la población en pobreza percibe y caracteriza el fenómeno, y sobre las soluciones y enfoques que plantean.</t>
    </r>
  </si>
  <si>
    <t>SEDESOL-136-SBCC-CF-DGGPB-17</t>
  </si>
  <si>
    <r>
      <t>Consultoría para el desarrollo de un tablero de monitoreo integral de las herramientas del SISI (back office)</t>
    </r>
    <r>
      <rPr>
        <i/>
        <sz val="8"/>
        <color rgb="FF000000"/>
        <rFont val="Verdana"/>
        <family val="2"/>
      </rPr>
      <t>Consultoría para el desarrollo de un tablero de monitoreo integral que contemple la totalidad de las herramientas del SISI así como el control y gestión de la información de entradas, salidas, altas, bajas, cambios, actualizaciones, versiones, y los estados (en marcha, procesamiento, saturación, en mantenimiento, actualización, etc.) que guarda cada uno de los componentes del SISI y que contemple la gestión de documentación que genere cada herramienta que permita el seguimiento de las reglas de negocio (gobierno de datos y gobierno de servicios), que incluya software, capacitación, mantenimiento, soporte técnico, entre otros.</t>
    </r>
  </si>
  <si>
    <t>SEDESOL-87-SCC-CF-DGGPB-16-4</t>
  </si>
  <si>
    <r>
      <t>Sistema de Sincronización de encuestas configurable y gestión de repositorio de datos </t>
    </r>
    <r>
      <rPr>
        <i/>
        <sz val="8"/>
        <color rgb="FF000000"/>
        <rFont val="Verdana"/>
        <family val="2"/>
      </rPr>
      <t>Consultoría para desarrollar, soportar y mantener un sistema de sincronización flexible y fácilmente configurable que permita, sin necesidad de programación especializada, recibir las encuestas y almacenarlas en las tablas transaccionales del repositorio de la DGGPB para, posteriormente, transformar ésta información, y la de otras fuentes de universos potenciales, para ser evaluada, analizada y calificada, optimizando así el uso de tiempo y recursos. Mientras que el sistema es totalmente operado por personal especializado de la SEDESOL. Corresponde a la segunda de 3 consultorías que efectuarán de manera simultánea y que se derivan de la consultoría de focalización declarada desierta en 2015.</t>
    </r>
  </si>
  <si>
    <t>SEDESOL-98-3CV-CI-DGGPB_ET16_9</t>
  </si>
  <si>
    <r>
      <t>Especialista en Calidad de Procesos </t>
    </r>
    <r>
      <rPr>
        <i/>
        <sz val="8"/>
        <color rgb="FF000000"/>
        <rFont val="Verdana"/>
        <family val="2"/>
      </rPr>
      <t>Especialista con formación en ingeniería industrial, sistemas computacionales, informática o electrónica, con amplia experiencia (5 años) en auditorias ISO, creación de políticas y procedimientos del sistema de gestión de calidad de proceso, revisión de niveles de servicios establecidos, identificación de áreas de mejoras de acuerdo a los procedimientos e implementar acciones para lograrlo, sustentabilidad al sistema de calidad de ISO, capacitación en temas de calidad, verificación de resultados satisfactorio en los servicios, seguimiento a inconformidades a través de acciones correctivas y de mejora para solventar los incumplimientos, realizar de auditorías internas y seguimiento a los resultados/observaciones, atención de auditorías externas.</t>
    </r>
  </si>
  <si>
    <t>SEDESOL-99-3CV-CI-DGGPB-ET16_8</t>
  </si>
  <si>
    <r>
      <t>Especialista en Información Geográfica </t>
    </r>
    <r>
      <rPr>
        <i/>
        <sz val="8"/>
        <color rgb="FF000000"/>
        <rFont val="Verdana"/>
        <family val="2"/>
      </rPr>
      <t>Especialista con formación en ingeniería en sistemas computacionales, informática o electrónica para que efectúe tareas de revisión e implementación de normatividad orientada a Sistemas de Información Geográfica y seguimiento a las actividades de implementación de los componentes geográficos.</t>
    </r>
  </si>
  <si>
    <t>SEDESOL-101-3CV-CI-DGGPB-ET16_11</t>
  </si>
  <si>
    <r>
      <t>Arquitecto SOA </t>
    </r>
    <r>
      <rPr>
        <i/>
        <sz val="8"/>
        <color rgb="FF000000"/>
        <rFont val="Verdana"/>
        <family val="2"/>
      </rPr>
      <t>Especialista con formación en ingeniería industrial, informática, sistemas computacionales o electrónica con amplia experiencia (8 años) en implementación de proyectos de software, conocimiento avanzado by certificación de SOA (Oracle, IBM)</t>
    </r>
  </si>
  <si>
    <t>SEDESOL-103-LP-S-DGDR</t>
  </si>
  <si>
    <r>
      <t>Seminario de Buenas Practicas en el uso de los recursos del FAIS </t>
    </r>
    <r>
      <rPr>
        <i/>
        <sz val="8"/>
        <color rgb="FF000000"/>
        <rFont val="Verdana"/>
        <family val="2"/>
      </rPr>
      <t>Contratación para la logística y organización de un evento en donde se lleven a cabo conferencias magistrales y mesas de análisis para de conocer las mejores prácticas en el uso de los recursos del Fondo de Aportaciones para la Infraestructura Social (FAIS), con base en 3 temáticas: 1) Combate a las carencias sociales, 2) Conversión de recursos y 3) Transparencia y rendición de cuentas.</t>
    </r>
  </si>
  <si>
    <t>SEDESOL-106-CP-B-DGGPB-CP-16</t>
  </si>
  <si>
    <r>
      <t>Software Estadístico para integración de padrones y análisis geo-espacial. </t>
    </r>
    <r>
      <rPr>
        <i/>
        <sz val="8"/>
        <color rgb="FF000000"/>
        <rFont val="Verdana"/>
        <family val="2"/>
      </rPr>
      <t>54 licenciamientos del tipo de STATA processor core, Editor de DBF, stat/ Transfer, Adobre Acrobat, Toad EmEditor, Beyond Compare que servirá para el manejo , analisis y transferencia de información necesaria para la integración de padrones. Adicionalmente, se requiere la adquisición de Telerik - Kendo UI DevCraft Ultimate (Para creación de aplicaciones web con HTML 5 y arquitectura MVC) como herramienta de consulta, edición y procesamiento geo-espacial.</t>
    </r>
  </si>
  <si>
    <t>SEDESOL-129-3CV-CI-DGGPB-17</t>
  </si>
  <si>
    <r>
      <t>Manual Operativo del SISI 2017 </t>
    </r>
    <r>
      <rPr>
        <i/>
        <sz val="8"/>
        <color rgb="FF000000"/>
        <rFont val="Verdana"/>
        <family val="2"/>
      </rPr>
      <t>Consultoría para la creación del documento que rija la operación y que establezca de manera clara y precisa las reglas del negocio del SISI que permita precisar los procesos y funciones de manera detallada en los temas de focalización, uso, explotación, actualización y compartición de la información, asimismo que permita la consolidación del Registro Único de Participantes considerando los aspectos normativos, administrativos y operativos relacionados al dato único de cada participante.</t>
    </r>
  </si>
  <si>
    <t>SEDESOL-133-SCC-CF-DGGPB-17</t>
  </si>
  <si>
    <r>
      <t>Consultoría en seguridad Informática Integral 2017</t>
    </r>
    <r>
      <rPr>
        <i/>
        <sz val="8"/>
        <color rgb="FF000000"/>
        <rFont val="Verdana"/>
        <family val="2"/>
      </rPr>
      <t>Consultoría que servirá para definir e implementar la seguridad, protección y privacidad de la integridad de las herramientas que constituyen el SISI, asimismo para toda la información y documentación almacenada en el sistema. </t>
    </r>
  </si>
  <si>
    <t>SEDESOL-134-SCC-CF-DGGPB-17</t>
  </si>
  <si>
    <r>
      <t>Consultoría para certificaciones tecnológicas 2017</t>
    </r>
    <r>
      <rPr>
        <i/>
        <sz val="8"/>
        <color rgb="FF000000"/>
        <rFont val="Verdana"/>
        <family val="2"/>
      </rPr>
      <t>Consultoría que brinde capacitaciones y certificaciones para el personal de la DGGPB relacionadas a las tecnologías implementadas en el SISI. </t>
    </r>
  </si>
  <si>
    <t>SEDESOL-135-SBCC-CF-DGGPB-17</t>
  </si>
  <si>
    <r>
      <t>Consultoría para el desarrollo de un motor biométrico</t>
    </r>
    <r>
      <rPr>
        <i/>
        <sz val="8"/>
        <color rgb="FF000000"/>
        <rFont val="Verdana"/>
        <family val="2"/>
      </rPr>
      <t>Consultoría para el desarrollo de un motor biométrico que permita el procesamiento, análisis y explotación de información biométrica y para el análisis de confrontas que ayudarán para la identificación de beneficiarios únicos.</t>
    </r>
  </si>
  <si>
    <t>SEDESOL-139-3CV-CI-DGGPB-17</t>
  </si>
  <si>
    <r>
      <t>Especialista en Minería de datos (Data Scientist) B 2017</t>
    </r>
    <r>
      <rPr>
        <i/>
        <sz val="8"/>
        <color rgb="FF000000"/>
        <rFont val="Verdana"/>
        <family val="2"/>
      </rPr>
      <t>Especialista con formación en actuaría o matemáticas aplicadas con experiencia en minería de datos en SAS y SPSS así como en el diseño e implementación de proyectos que involucran análisis predictivo, estadístico y de datos. Requiere conocimiento de lenguajes de programación (Python, R) y creación de ETL y cubos de información.</t>
    </r>
  </si>
  <si>
    <t>SEDESOL-140-3CV-CI-DGGPB-17</t>
  </si>
  <si>
    <t>SEDESOL-143-SCC-CF-DGGPB-17</t>
  </si>
  <si>
    <r>
      <t>Consultoría para lineamientos normativos y propuesta de ley </t>
    </r>
    <r>
      <rPr>
        <i/>
        <sz val="8"/>
        <color rgb="FF000000"/>
        <rFont val="Verdana"/>
        <family val="2"/>
      </rPr>
      <t>Consultoría de índole jurídico-administrativo y de alto nivel técnico para: 1) Generar una propuesta de Lineamientos normativos del SISI a partir del análisis y mejora de los lineamientos existentes para la integración del PUB y el SIFODE. 2) Generar una propuesta consolidada de reforma a la Ley General de Desarrollo Social y su Reglamento a partir de un análisis a profundidad de las iniciativas presentes actualmente en el Congreso y la perspectiva de SEDESOL, contemplando la construcción del Sistema de Información Social Integral (SISI) y demás aspectos relacionados con la generación, homogeneización y sistematización de información para la toma de decisiones de política social, a fin de contar con los elementos necesarios para impulsar una reforma consensuada que permitan agilizar la negociación política.</t>
    </r>
  </si>
  <si>
    <t>SEDESOL-144-SCC-CF-DGGPB-17</t>
  </si>
  <si>
    <r>
      <t>Asesoría para auditorías tecnológicas de calidad </t>
    </r>
    <r>
      <rPr>
        <i/>
        <sz val="8"/>
        <color rgb="FF000000"/>
        <rFont val="Verdana"/>
        <family val="2"/>
      </rPr>
      <t>Con el resultado de esta consultoría se espera obtener de la firma: • Inventarios de herramientas tecnológicas en el SISI. • Diagnósticos de funcionalidades de las herramientas tecnológicas en el SISI. • Análisis del estado de los entregables por cada firma consultora del SISI. • Auditorías tecnológicas a las herramientas del SISI. </t>
    </r>
  </si>
  <si>
    <t>SEDESOL-146-SCC-CF-DGGPB-17</t>
  </si>
  <si>
    <r>
      <t>Consultoría especializada en Gobierno de Datos y Arquitectura Empresarial </t>
    </r>
    <r>
      <rPr>
        <i/>
        <sz val="8"/>
        <color rgb="FF000000"/>
        <rFont val="Verdana"/>
        <family val="2"/>
      </rPr>
      <t>Consultoría que en el ámbito de la arquitectura empresarial provea al SISI de un inventario de servicios, lineamientos de comunicación entre las herramientas (gobierno de servicios y gobierno de aplicativos), supervisión técnica de implementación de herramientas (Interoperabilidad), supervisión y mejoras de arquitectura de aplicativos y servicios, definición de estándares y lineamientos para la implementación de software y diseño de arquitectura para elementos adicionales. Asimismo que en el ámbito del Gobierno de datos proporcione análisis de las estructuras de las entidades maestras, lineamientos para la administración y servicios de entidades y datos maestros, lineamientos y definiciones del modelo de gobierno de datos, documentación y generación de los procesos relacionados con los flujos de información del SISI entre sus herramientas y los diferentes procesos de la DGGPB. Esta consultoría deberá también apoyar en la revisión de propuestas técnicas y en la valoración de entregables de las firmas participantes en el SISI.</t>
    </r>
  </si>
  <si>
    <t>SEDESOL-153-3CV-CI-DGGPB-17</t>
  </si>
  <si>
    <r>
      <t>Actualización del modelo de ingreso. </t>
    </r>
    <r>
      <rPr>
        <i/>
        <sz val="8"/>
        <color rgb="FF000000"/>
        <rFont val="Verdana"/>
        <family val="2"/>
      </rPr>
      <t>Consultoría para llevar a cabo la revisión y actualización de la metodología de estimación del ingreso que emplea la Secretaría de Desarrollo Social (SEDESOL) para la identificación de posibles beneficiarios de los programas sociales.</t>
    </r>
  </si>
  <si>
    <t>SEDESOL-162-LP-S-DGDR-17</t>
  </si>
  <si>
    <r>
      <t>Seminario de Buenas Prácticas en la ejecución de los recursos del FAIS, su seguimiento y fiscalización.</t>
    </r>
    <r>
      <rPr>
        <i/>
        <sz val="8"/>
        <color rgb="FF000000"/>
        <rFont val="Verdana"/>
        <family val="2"/>
      </rPr>
      <t>Realización de un seminario donde personal experto de las instancias fiscalizadoras, tanto estatales como federales, expongan a los administradores públicos locales todas las responsabilidades e implicaciones de los ejercicios de fiscalización aplicables al uso de los recursos del FAIS y sus consecuencias para los funcionarios públicos. Se expondrán casos prácticos y se realizarán mesas de análisis con diversos temas para que los municipios o entidades asistan al que se adapte mejor a sus necesidades.</t>
    </r>
  </si>
  <si>
    <t>SEDESOL-163-3CV-CI-UPRI-17</t>
  </si>
  <si>
    <r>
      <t>Consultoría de apoyo para actividades de adquisiciones relacionadas con el proyecto 8447-MX 2017 </t>
    </r>
    <r>
      <rPr>
        <i/>
        <sz val="8"/>
        <color rgb="FF000000"/>
        <rFont val="Verdana"/>
        <family val="2"/>
      </rPr>
      <t>El consultor llevará a cabo los procesos administrativos de la adquisición de bienes, contratación de consultorías y servicios distintos a los de consultoría para alcanzar los objetivos del subcomponente 2.1 y 2.2 del Proyecto, con funciones como gestión del SEPA, carga de Planes de Adquisiciones (PAC), revisión de documentación técnica (TDRs, Evaluaciones de 3CVs, Documentos Estándar de Licitación, etc) y su envío a NAFIN.</t>
    </r>
  </si>
  <si>
    <t>SEDESOL-164-3CV-CI-UPRI-17</t>
  </si>
  <si>
    <r>
      <t>Consultoría de apoyo en temas de administración y gestión fiduciaria del proyecto 8447-MX 2017 </t>
    </r>
    <r>
      <rPr>
        <i/>
        <sz val="8"/>
        <color rgb="FF000000"/>
        <rFont val="Verdana"/>
        <family val="2"/>
      </rPr>
      <t>El consultor llevará a cabo los procesos de administración financiera y gestión fiduciaria del Proyecto, como la generación de insumos para los informes financieros, las solicitudes de desembolso y proyecciones, los trámites internos necesarios para el control de pago a consultores y sus facturas. También apoyará en las Misiones Técnicas y de Supervisión del Banco Mundial, manteniendo al día el estatus de los recursos del proyecto.</t>
    </r>
  </si>
  <si>
    <r>
      <t>PLAN DE CONTRATACIONES ESPECIFICO (PAC) (</t>
    </r>
    <r>
      <rPr>
        <i/>
        <sz val="12"/>
        <rFont val="Arial"/>
        <family val="2"/>
      </rPr>
      <t>12 MESES:  01/17 - 12/17</t>
    </r>
    <r>
      <rPr>
        <b/>
        <sz val="12"/>
        <rFont val="Arial"/>
        <family val="2"/>
      </rPr>
      <t>)</t>
    </r>
  </si>
  <si>
    <t>Sin límite</t>
  </si>
  <si>
    <t>UNIDAD DE PLANEACIÓN Y RELACIONES INTERNACIONALES</t>
  </si>
  <si>
    <t>Secretaría de Desarrollo Social</t>
  </si>
  <si>
    <t>Andrea Navarrete Rivera</t>
  </si>
  <si>
    <t>Sin Límite</t>
  </si>
  <si>
    <r>
      <t xml:space="preserve">Especialista en Minería de datos (Data Scientist) C 2017 </t>
    </r>
    <r>
      <rPr>
        <i/>
        <sz val="8"/>
        <color rgb="FF000000"/>
        <rFont val="Verdana"/>
        <family val="2"/>
      </rPr>
      <t>Especialista con formación en actuaría o matemáticas aplicadas con experiencia en minería de datos así como en el diseño e implementación de proyectos que involucran análisis predictivo, estadístico y de datos. Requiere conocimiento de lenguajes de programación (Python, R) y creación de ETL (Postgres) y cubos de información.</t>
    </r>
  </si>
  <si>
    <t>Andreu Andony Boada de Atela</t>
  </si>
  <si>
    <t>SEDESOL-171-3CV-CI-UPRI-17</t>
  </si>
  <si>
    <t>SEDESOL-173-LP-S-UPRI-17</t>
  </si>
  <si>
    <t>Marcela Abigail Ovando Vides</t>
  </si>
  <si>
    <t>Lidia Vega Romero</t>
  </si>
  <si>
    <t>SEDESOL-172-LP-S-UPRI-17</t>
  </si>
  <si>
    <r>
      <t xml:space="preserve">Consultoría Individual de Apoyo para el diseño conceptual de una plataforma que sirva como herramienta orientadora de las decisiones en materia de política social  </t>
    </r>
    <r>
      <rPr>
        <i/>
        <sz val="8"/>
        <color rgb="FF000000"/>
        <rFont val="Verdana"/>
        <family val="2"/>
      </rPr>
      <t>Contar con el diseño conceptual de un Sistema de planeación que permita orientar a sus usuarios en temas de política social, apoyando en la investigación, definición y análisis de presentación de datos y gráficas, establecer indicadores de medición, dar seguimiento a la calidad del sistema y apoyar en las pruebas del sistema, así como coordinar los trabajos relacionados con el diseño gráfico y el desarrollo web del portal.</t>
    </r>
  </si>
  <si>
    <r>
      <t xml:space="preserve">Consultoría Individual de Apoyo para el diseño de la estrategia integral para identificar el cumplimiento de los objetivos de la Cartilla Social. </t>
    </r>
    <r>
      <rPr>
        <i/>
        <sz val="8"/>
        <color rgb="FF000000"/>
        <rFont val="Verdana"/>
        <family val="2"/>
      </rPr>
      <t>Contar con la estrategia para el levantamiento, el marco muestral y metodológico, que permita obtener resultados estadísticamente representativos, así como con el diseño de un instrumento, de recolección de información que se aplicarán en el trabajo de campo, que nos permita identificar el grado de cumplimiento de los objetivos de la Cartilla Social 2017, con respecto a las siguientes variables: recepción, comprensión de contenidos, uso y asimilación de la información sobre los programas y derechos sociales en los hogares de los beneficiarios.</t>
    </r>
  </si>
  <si>
    <t>SEDESOL- 177-3CV-CI-DGEMPS-17</t>
  </si>
  <si>
    <r>
      <t xml:space="preserve">Foro sobre protección social y herramientas para la erradicación de la pobreza extrema. </t>
    </r>
    <r>
      <rPr>
        <i/>
        <sz val="8"/>
        <color rgb="FF000000"/>
        <rFont val="Verdana"/>
        <family val="2"/>
      </rPr>
      <t>Realizar una mesa de reflexión con expertos en política social para intercambiar puntos de vista para fortalecer la política social.</t>
    </r>
  </si>
  <si>
    <t>Tipo de cambio DOF 15/09/2017 $17.7278</t>
  </si>
  <si>
    <r>
      <t>Consultoría Individual de Apoyo para el diseño gráfico y asistente del desarrollo web de una plataforma que sirva como herramienta orientadora de las decisiones en materia de política social  A.</t>
    </r>
    <r>
      <rPr>
        <i/>
        <sz val="8"/>
        <color rgb="FF000000"/>
        <rFont val="Verdana"/>
        <family val="2"/>
      </rPr>
      <t>Apoyar en el diseño gráfico y asistir con el desarrollo web de módulos avanzados de análisis y visualización de datos, incluyendo análisis de resultados con inteligencia computacional, su interfaz gráfica y el análisis avanzado de evolución de indicadores</t>
    </r>
  </si>
  <si>
    <r>
      <t xml:space="preserve">Consultoría Individual senior para la elaboración del diseño conceptual de un Sistema de planeación basado en evidencia para mejorar el diseño y operación de los programas sociales. </t>
    </r>
    <r>
      <rPr>
        <i/>
        <sz val="8"/>
        <color rgb="FF000000"/>
        <rFont val="Verdana"/>
        <family val="2"/>
      </rPr>
      <t>Contar con el diseño conceptual de un Sistema de planeación que permita fortalecer el diseño y operación de los programas sociales.</t>
    </r>
  </si>
  <si>
    <r>
      <t xml:space="preserve">Consultoría Individual de Apoyo para el diseño gráfico y asistente del desarrollo web de una plataforma que sirva como herramienta orientadora de las decisiones en materia de política social B. </t>
    </r>
    <r>
      <rPr>
        <i/>
        <sz val="8"/>
        <color rgb="FF000000"/>
        <rFont val="Verdana"/>
        <family val="2"/>
      </rPr>
      <t>Participar en la elaboración de los informes anuales de pobreza y rezago social del 2017</t>
    </r>
  </si>
  <si>
    <t xml:space="preserve">Consultoría Individual junior para apoyar la recolección y análisis de insumos que contribuyan al diseño conceptual  de un Sistema de planeación basado en evidencia para mejorar el diseño y operación de los programas sociales. </t>
  </si>
  <si>
    <t>SEDESOL- 178-3CV-CI-UPRI-17</t>
  </si>
  <si>
    <t>SEDESOL- 179-3CV-CI-UPRI-17</t>
  </si>
  <si>
    <t>Examen Previo del Banco</t>
  </si>
  <si>
    <t>Igual o superior a $2'000,000</t>
  </si>
  <si>
    <t>Igual o superior a $400,000</t>
  </si>
  <si>
    <t>Igual o superior a $4'000,000</t>
  </si>
  <si>
    <t>Ángela Bautista Salazar</t>
  </si>
  <si>
    <t>Juan Carlos Martínez Ovando</t>
  </si>
  <si>
    <t>Ángel Guillermo Cárdenas Cravioto</t>
  </si>
  <si>
    <t>Cristha Yanelli Cuen Lomeli</t>
  </si>
  <si>
    <t>José Alfredo Ley Carmona</t>
  </si>
  <si>
    <r>
      <t>Consultoría de enlace para la coordinación de las actividades administrativas del proyecto 8447-MX 2017 </t>
    </r>
    <r>
      <rPr>
        <i/>
        <sz val="8"/>
        <color rgb="FF000000"/>
        <rFont val="Verdana"/>
        <family val="2"/>
      </rPr>
      <t>El consultor tendrá a su cargo la coordinación en temas financieros y de adquisiciones entre las unidades coejecutoras, al interior de la Subsecretaría de Planeación, Evaluación y Desarrollo Regional, con el fin de alcanzar las metas establecidas para el componente 2 del Proyecto 8447-MX.</t>
    </r>
  </si>
  <si>
    <r>
      <t xml:space="preserve">Organización del Seminario Internacional de Sistemas de Información Social. </t>
    </r>
    <r>
      <rPr>
        <i/>
        <sz val="8"/>
        <color rgb="FF000000"/>
        <rFont val="Verdana"/>
        <family val="2"/>
      </rPr>
      <t xml:space="preserve">Informar a legisladores y actores claves sobre modelos exitosos de registros sociales y padrones de beneficiarios integrados para contribuir a mejorar el entendimiento del alcance de los Sistemas de Información Social, así como sensibilizar a los legisladores sobre la necesidad de dotar al SISI de un marco normativo sólido, y así transformarlo en la puerta de entrada al sistema de protección social en México. </t>
    </r>
  </si>
  <si>
    <t>Ultrasist, S.A. de C.V.</t>
  </si>
  <si>
    <t>Coorporativo IT Professional S.A. de C.V.</t>
  </si>
  <si>
    <t>Grupo Cynthus S.A. de C.V.</t>
  </si>
  <si>
    <t>DLA Piper México, D. C.</t>
  </si>
  <si>
    <t>Grupo Cynthus, S.A. de C.V.</t>
  </si>
  <si>
    <t>Asesoría Profesional en EyC, S.A. de C.V.</t>
  </si>
  <si>
    <t>613.38301.001.2017</t>
  </si>
  <si>
    <t>SEDESOL-174-3CV-CI-DGAP-17</t>
  </si>
  <si>
    <t>SEDESOL-175-3CV-CI-DGAP-17</t>
  </si>
  <si>
    <t>SEDESOL-176-3CV-CI-DGAP-17</t>
  </si>
  <si>
    <t>Technogi Desarrollo y Consultoría de Software, S. de R.L. de C.V.</t>
  </si>
  <si>
    <t>Marco Antonio López Silva</t>
  </si>
  <si>
    <t>Pierina Carolina Agurto Salazar</t>
  </si>
  <si>
    <t>Tipo de cambio DOF 21/11/2017 $18.9724</t>
  </si>
  <si>
    <t>8447-MX "PROYECTO DE SISTEMA DE PROTECCIÓN SOCIAL"</t>
  </si>
  <si>
    <t>0809/2017</t>
  </si>
  <si>
    <r>
      <t>Préstamo/Donación:</t>
    </r>
    <r>
      <rPr>
        <b/>
        <sz val="10"/>
        <color indexed="8"/>
        <rFont val="Calibri"/>
        <family val="2"/>
      </rPr>
      <t xml:space="preserve"> Préstamo 8447-MX</t>
    </r>
  </si>
  <si>
    <r>
      <t>Nombre del Proyecto:</t>
    </r>
    <r>
      <rPr>
        <b/>
        <sz val="10"/>
        <color indexed="8"/>
        <rFont val="Calibri"/>
        <family val="2"/>
      </rPr>
      <t xml:space="preserve"> Sistema de Protección Social</t>
    </r>
  </si>
  <si>
    <t xml:space="preserve"> </t>
  </si>
  <si>
    <t>SEDESOL- 174-SSF-CF-UPRI-17</t>
  </si>
  <si>
    <r>
      <t xml:space="preserve">Estudio del progreso de resultados y políticas sociales en México. </t>
    </r>
    <r>
      <rPr>
        <i/>
        <sz val="8"/>
        <color rgb="FF000000"/>
        <rFont val="Verdana"/>
        <family val="2"/>
      </rPr>
      <t>Analizar la efectividad de los programas sociales para mejorar las condiciones de vida de los grupos objetivo de programas sociales específicos hacia la construcción de un Sistema de Protección Social.</t>
    </r>
  </si>
  <si>
    <t>18/12/2017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</si>
</sst>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dd\-mm\-yy"/>
    <numFmt numFmtId="165" formatCode="[$$-2C0A]#,##0.00"/>
    <numFmt numFmtId="166" formatCode="&quot;$&quot;#,##0.00"/>
  </numFmts>
  <fonts count="34" x14ac:knownFonts="1">
    <font>
      <sz val="10"/>
      <name val="Arial"/>
      <family val="2"/>
    </font>
    <font>
      <sz val="11"/>
      <color theme="1"/>
      <name val="Calibri"/>
      <family val="2"/>
      <scheme val="minor"/>
    </font>
    <font>
      <b/>
      <sz val="11"/>
      <color theme="1"/>
      <name val="Calibri"/>
      <family val="2"/>
      <scheme val="minor"/>
    </font>
    <font>
      <sz val="10"/>
      <name val="Arial"/>
      <family val="2"/>
    </font>
    <font>
      <b/>
      <sz val="12"/>
      <name val="Arial"/>
      <family val="2"/>
    </font>
    <font>
      <i/>
      <sz val="12"/>
      <name val="Arial"/>
      <family val="2"/>
    </font>
    <font>
      <b/>
      <sz val="12"/>
      <color indexed="10"/>
      <name val="Arial"/>
      <family val="2"/>
    </font>
    <font>
      <b/>
      <sz val="8"/>
      <name val="Arial"/>
      <family val="2"/>
    </font>
    <font>
      <b/>
      <sz val="10"/>
      <color indexed="10"/>
      <name val="Arial"/>
      <family val="2"/>
    </font>
    <font>
      <b/>
      <sz val="11"/>
      <name val="Arial"/>
      <family val="2"/>
    </font>
    <font>
      <b/>
      <sz val="10"/>
      <name val="Arial"/>
      <family val="2"/>
    </font>
    <font>
      <sz val="11"/>
      <name val="Arial"/>
      <family val="2"/>
    </font>
    <font>
      <sz val="9"/>
      <name val="Arial"/>
      <family val="2"/>
    </font>
    <font>
      <b/>
      <sz val="12"/>
      <color indexed="48"/>
      <name val="Arial"/>
      <family val="2"/>
    </font>
    <font>
      <b/>
      <sz val="16"/>
      <name val="Arial"/>
      <family val="2"/>
    </font>
    <font>
      <b/>
      <sz val="10"/>
      <color rgb="FF00B0F0"/>
      <name val="Arial"/>
      <family val="2"/>
    </font>
    <font>
      <b/>
      <sz val="10"/>
      <color rgb="FFFF0000"/>
      <name val="Arial"/>
      <family val="2"/>
    </font>
    <font>
      <b/>
      <sz val="10"/>
      <color rgb="FF7030A0"/>
      <name val="Arial"/>
      <family val="2"/>
    </font>
    <font>
      <b/>
      <sz val="9"/>
      <color indexed="48"/>
      <name val="Arial"/>
      <family val="2"/>
    </font>
    <font>
      <b/>
      <sz val="9"/>
      <name val="Arial"/>
      <family val="2"/>
    </font>
    <font>
      <b/>
      <sz val="14"/>
      <name val="Arial"/>
      <family val="2"/>
    </font>
    <font>
      <b/>
      <i/>
      <sz val="10"/>
      <name val="Arial"/>
      <family val="2"/>
    </font>
    <font>
      <b/>
      <i/>
      <sz val="12"/>
      <name val="Arial"/>
      <family val="2"/>
    </font>
    <font>
      <sz val="11"/>
      <color rgb="FF000000"/>
      <name val="Calibri"/>
      <family val="2"/>
      <scheme val="minor"/>
    </font>
    <font>
      <u/>
      <sz val="11"/>
      <color rgb="FF0000FF"/>
      <name val="Calibri"/>
      <family val="2"/>
      <scheme val="minor"/>
    </font>
    <font>
      <i/>
      <sz val="11"/>
      <color rgb="FF000000"/>
      <name val="Calibri"/>
      <family val="2"/>
      <scheme val="minor"/>
    </font>
    <font>
      <b/>
      <sz val="10"/>
      <color indexed="8"/>
      <name val="Calibri"/>
      <family val="2"/>
    </font>
    <font>
      <sz val="8"/>
      <color rgb="FF000000"/>
      <name val="Verdana"/>
      <family val="2"/>
    </font>
    <font>
      <i/>
      <sz val="8"/>
      <color rgb="FF000000"/>
      <name val="Verdana"/>
      <family val="2"/>
    </font>
    <font>
      <sz val="10"/>
      <color rgb="FFFF0000"/>
      <name val="Arial"/>
      <family val="2"/>
    </font>
    <font>
      <sz val="8"/>
      <name val="Verdana"/>
      <family val="2"/>
    </font>
    <font>
      <sz val="11"/>
      <name val="Calibri"/>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indexed="43"/>
        <bgColor indexed="64"/>
      </patternFill>
    </fill>
    <fill>
      <patternFill patternType="solid">
        <fgColor indexed="42"/>
        <bgColor indexed="64"/>
      </patternFill>
    </fill>
    <fill>
      <patternFill patternType="solid">
        <fgColor rgb="FFF0F0F0"/>
        <bgColor indexed="64"/>
      </patternFill>
    </fill>
    <fill>
      <patternFill patternType="solid">
        <fgColor rgb="FFFFFFFF"/>
        <bgColor indexed="64"/>
      </patternFill>
    </fill>
  </fills>
  <borders count="28">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style="double">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rgb="FF000000"/>
      </left>
      <right style="thin">
        <color rgb="FF000000"/>
      </right>
      <top style="thin">
        <color rgb="FF000000"/>
      </top>
      <bottom/>
      <diagonal/>
    </border>
    <border>
      <left style="double">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indexed="64"/>
      </bottom>
      <diagonal/>
    </border>
  </borders>
  <cellStyleXfs count="3">
    <xf numFmtId="0" fontId="0" fillId="0" borderId="0"/>
    <xf numFmtId="44" fontId="3" fillId="0" borderId="0" applyFont="0" applyFill="0" applyBorder="0" applyAlignment="0" applyProtection="0"/>
    <xf numFmtId="0" fontId="1" fillId="0" borderId="0"/>
  </cellStyleXfs>
  <cellXfs count="440">
    <xf numFmtId="0" fontId="0" fillId="0" borderId="0" xfId="0"/>
    <xf numFmtId="0" fontId="0" fillId="0" borderId="0" xfId="0" applyAlignment="1"/>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Alignment="1">
      <alignment wrapText="1"/>
    </xf>
    <xf numFmtId="0" fontId="0" fillId="0" borderId="0" xfId="0" applyAlignment="1">
      <alignment wrapText="1"/>
    </xf>
    <xf numFmtId="0" fontId="3" fillId="0" borderId="0" xfId="0" applyFont="1"/>
    <xf numFmtId="0" fontId="10" fillId="0" borderId="13" xfId="0" applyFont="1" applyBorder="1" applyAlignment="1">
      <alignment horizontal="center"/>
    </xf>
    <xf numFmtId="0" fontId="10" fillId="0" borderId="13" xfId="0" applyFont="1" applyBorder="1" applyAlignment="1">
      <alignment horizontal="center" vertical="center" wrapText="1"/>
    </xf>
    <xf numFmtId="0" fontId="10" fillId="3" borderId="16" xfId="0" applyFont="1" applyFill="1" applyBorder="1" applyAlignment="1">
      <alignment horizontal="center" wrapText="1"/>
    </xf>
    <xf numFmtId="0" fontId="10" fillId="3" borderId="9" xfId="0" applyFont="1" applyFill="1" applyBorder="1" applyAlignment="1">
      <alignment horizontal="center"/>
    </xf>
    <xf numFmtId="14" fontId="10" fillId="0" borderId="9" xfId="0" applyNumberFormat="1" applyFont="1" applyBorder="1" applyAlignment="1">
      <alignment horizontal="center"/>
    </xf>
    <xf numFmtId="0" fontId="10" fillId="0" borderId="16" xfId="0" applyFont="1" applyFill="1" applyBorder="1" applyAlignment="1">
      <alignment horizontal="center"/>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0" xfId="0" applyFont="1" applyAlignment="1">
      <alignment horizontal="center" vertical="top"/>
    </xf>
    <xf numFmtId="0" fontId="11" fillId="0" borderId="0" xfId="0" applyFont="1" applyAlignment="1">
      <alignment vertical="top"/>
    </xf>
    <xf numFmtId="15" fontId="9" fillId="5" borderId="5" xfId="0" applyNumberFormat="1" applyFont="1" applyFill="1" applyBorder="1" applyAlignment="1">
      <alignment horizontal="center" vertical="center" wrapText="1"/>
    </xf>
    <xf numFmtId="15" fontId="9" fillId="5" borderId="9" xfId="0" applyNumberFormat="1" applyFont="1" applyFill="1" applyBorder="1" applyAlignment="1">
      <alignment horizontal="center" vertical="center" wrapText="1"/>
    </xf>
    <xf numFmtId="4" fontId="9" fillId="5" borderId="9" xfId="0" applyNumberFormat="1" applyFont="1" applyFill="1" applyBorder="1" applyAlignment="1">
      <alignment horizontal="right" vertical="center" wrapText="1"/>
    </xf>
    <xf numFmtId="4" fontId="9" fillId="5" borderId="9" xfId="1" applyNumberFormat="1" applyFont="1" applyFill="1" applyBorder="1" applyAlignment="1">
      <alignment horizontal="right" vertical="top" wrapText="1"/>
    </xf>
    <xf numFmtId="15" fontId="10" fillId="0" borderId="7" xfId="0" applyNumberFormat="1" applyFont="1" applyFill="1" applyBorder="1" applyAlignment="1">
      <alignment horizontal="center" vertical="center" wrapText="1"/>
    </xf>
    <xf numFmtId="15" fontId="10" fillId="0" borderId="18" xfId="0" applyNumberFormat="1" applyFont="1" applyFill="1" applyBorder="1" applyAlignment="1">
      <alignment horizontal="center" vertical="center" wrapText="1"/>
    </xf>
    <xf numFmtId="15" fontId="10" fillId="0" borderId="8" xfId="0" applyNumberFormat="1" applyFont="1" applyFill="1" applyBorder="1" applyAlignment="1">
      <alignment horizontal="center" vertical="center" wrapText="1"/>
    </xf>
    <xf numFmtId="0" fontId="0" fillId="0" borderId="0" xfId="0" applyFill="1" applyAlignment="1">
      <alignment horizontal="center" vertical="top"/>
    </xf>
    <xf numFmtId="0" fontId="0" fillId="0" borderId="0" xfId="0" applyFill="1" applyAlignment="1">
      <alignment vertical="top"/>
    </xf>
    <xf numFmtId="15" fontId="10" fillId="0" borderId="14" xfId="0" applyNumberFormat="1" applyFont="1" applyFill="1" applyBorder="1" applyAlignment="1">
      <alignment horizontal="center" vertical="center" wrapText="1"/>
    </xf>
    <xf numFmtId="15" fontId="10" fillId="0" borderId="0" xfId="0" applyNumberFormat="1" applyFont="1" applyFill="1" applyBorder="1" applyAlignment="1">
      <alignment horizontal="center" vertical="center" wrapText="1"/>
    </xf>
    <xf numFmtId="15" fontId="10" fillId="0" borderId="15" xfId="0" applyNumberFormat="1"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13" fillId="0" borderId="0" xfId="0" applyFont="1" applyFill="1" applyBorder="1" applyAlignment="1">
      <alignment vertical="center" wrapText="1"/>
    </xf>
    <xf numFmtId="15" fontId="12" fillId="0" borderId="0" xfId="0" applyNumberFormat="1" applyFont="1" applyFill="1" applyBorder="1" applyAlignment="1">
      <alignment horizontal="center" vertical="top"/>
    </xf>
    <xf numFmtId="15" fontId="14" fillId="0" borderId="0" xfId="0" applyNumberFormat="1" applyFont="1" applyFill="1" applyBorder="1" applyAlignment="1">
      <alignment horizontal="center" vertical="center" wrapText="1"/>
    </xf>
    <xf numFmtId="15" fontId="14" fillId="0" borderId="0" xfId="0" applyNumberFormat="1" applyFont="1" applyFill="1" applyBorder="1" applyAlignment="1">
      <alignment vertical="center" wrapText="1"/>
    </xf>
    <xf numFmtId="4" fontId="12" fillId="0" borderId="0" xfId="0" applyNumberFormat="1" applyFont="1" applyFill="1" applyBorder="1" applyAlignment="1">
      <alignment horizontal="center" vertical="top"/>
    </xf>
    <xf numFmtId="0" fontId="1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 fillId="0" borderId="0" xfId="0" applyFont="1" applyFill="1" applyBorder="1" applyAlignment="1">
      <alignment horizontal="left" vertical="center"/>
    </xf>
    <xf numFmtId="0" fontId="12" fillId="0" borderId="0" xfId="0" applyFont="1" applyBorder="1" applyAlignment="1">
      <alignment horizontal="center" vertical="top"/>
    </xf>
    <xf numFmtId="14" fontId="12" fillId="0" borderId="0" xfId="0" applyNumberFormat="1" applyFont="1" applyBorder="1" applyAlignment="1">
      <alignment horizontal="center" vertical="top"/>
    </xf>
    <xf numFmtId="164" fontId="12" fillId="0" borderId="0" xfId="0" applyNumberFormat="1" applyFont="1" applyBorder="1" applyAlignment="1">
      <alignment horizontal="center" vertical="top"/>
    </xf>
    <xf numFmtId="165" fontId="12" fillId="0" borderId="0" xfId="0" applyNumberFormat="1" applyFont="1" applyBorder="1" applyAlignment="1">
      <alignment horizontal="center" vertical="top" wrapText="1"/>
    </xf>
    <xf numFmtId="0" fontId="0" fillId="0" borderId="0" xfId="0" applyBorder="1" applyAlignment="1">
      <alignment horizontal="center" vertical="top"/>
    </xf>
    <xf numFmtId="0" fontId="10" fillId="0" borderId="0" xfId="0" applyFont="1"/>
    <xf numFmtId="0" fontId="19" fillId="0" borderId="0" xfId="0" applyFont="1" applyAlignment="1">
      <alignment horizontal="center"/>
    </xf>
    <xf numFmtId="166" fontId="19" fillId="0" borderId="0" xfId="0" applyNumberFormat="1" applyFont="1" applyAlignment="1">
      <alignment horizontal="center" wrapText="1"/>
    </xf>
    <xf numFmtId="0" fontId="0" fillId="0" borderId="0" xfId="0" applyAlignment="1">
      <alignment horizontal="center"/>
    </xf>
    <xf numFmtId="0" fontId="10" fillId="0" borderId="12" xfId="0" applyFont="1" applyBorder="1" applyAlignment="1">
      <alignment horizontal="center"/>
    </xf>
    <xf numFmtId="44" fontId="3" fillId="0" borderId="9" xfId="1" applyFont="1" applyBorder="1"/>
    <xf numFmtId="0" fontId="10" fillId="0" borderId="0" xfId="0" applyFont="1" applyAlignment="1">
      <alignment horizontal="center"/>
    </xf>
    <xf numFmtId="0" fontId="10" fillId="0" borderId="0" xfId="0" applyFont="1" applyAlignment="1">
      <alignment horizontal="center" wrapText="1"/>
    </xf>
    <xf numFmtId="0" fontId="10" fillId="0" borderId="4" xfId="0" applyFont="1" applyBorder="1" applyAlignment="1">
      <alignment horizontal="center"/>
    </xf>
    <xf numFmtId="0" fontId="10" fillId="0" borderId="0" xfId="0" applyFont="1" applyFill="1" applyBorder="1" applyAlignment="1"/>
    <xf numFmtId="0" fontId="10" fillId="0" borderId="0" xfId="0" applyFont="1" applyFill="1" applyAlignment="1">
      <alignment horizontal="left"/>
    </xf>
    <xf numFmtId="0" fontId="10" fillId="0" borderId="0" xfId="0" applyFont="1" applyFill="1" applyBorder="1" applyAlignment="1">
      <alignment vertical="top" wrapText="1"/>
    </xf>
    <xf numFmtId="0" fontId="7" fillId="0" borderId="9" xfId="0" applyFont="1" applyFill="1" applyBorder="1" applyAlignment="1">
      <alignment vertical="center" wrapText="1"/>
    </xf>
    <xf numFmtId="0" fontId="7" fillId="0" borderId="3" xfId="0" applyFont="1" applyFill="1" applyBorder="1" applyAlignment="1">
      <alignment vertical="center" wrapText="1"/>
    </xf>
    <xf numFmtId="0" fontId="10" fillId="0" borderId="0" xfId="0" applyFont="1" applyFill="1" applyBorder="1" applyAlignment="1">
      <alignment horizontal="left" vertical="top" wrapText="1"/>
    </xf>
    <xf numFmtId="0" fontId="20" fillId="0" borderId="7" xfId="0" applyFont="1" applyBorder="1" applyAlignment="1"/>
    <xf numFmtId="0" fontId="20" fillId="0" borderId="18" xfId="0" applyFont="1" applyBorder="1" applyAlignment="1"/>
    <xf numFmtId="0" fontId="10" fillId="0" borderId="0" xfId="0" applyFont="1" applyBorder="1" applyAlignment="1">
      <alignment horizontal="center"/>
    </xf>
    <xf numFmtId="0" fontId="10" fillId="0" borderId="0" xfId="0" applyFont="1" applyAlignment="1">
      <alignment wrapText="1"/>
    </xf>
    <xf numFmtId="0" fontId="20" fillId="0" borderId="12" xfId="0" applyFont="1" applyBorder="1" applyAlignment="1">
      <alignment horizontal="left"/>
    </xf>
    <xf numFmtId="0" fontId="20" fillId="0" borderId="19" xfId="0" applyFont="1" applyBorder="1" applyAlignment="1">
      <alignment horizontal="left"/>
    </xf>
    <xf numFmtId="0" fontId="0" fillId="0" borderId="14" xfId="0" applyBorder="1"/>
    <xf numFmtId="0" fontId="0" fillId="0" borderId="0" xfId="0" applyBorder="1"/>
    <xf numFmtId="0" fontId="0" fillId="0" borderId="15" xfId="0" applyBorder="1"/>
    <xf numFmtId="0" fontId="10" fillId="0" borderId="0" xfId="0" applyFont="1" applyFill="1" applyBorder="1" applyAlignment="1">
      <alignment horizontal="center"/>
    </xf>
    <xf numFmtId="0" fontId="10" fillId="0" borderId="0" xfId="0" applyFont="1" applyFill="1"/>
    <xf numFmtId="0" fontId="0" fillId="0" borderId="0" xfId="0" applyBorder="1" applyAlignment="1">
      <alignment horizontal="center"/>
    </xf>
    <xf numFmtId="0" fontId="0" fillId="0" borderId="12" xfId="0" applyBorder="1"/>
    <xf numFmtId="0" fontId="0" fillId="0" borderId="19" xfId="0" applyBorder="1"/>
    <xf numFmtId="0" fontId="0" fillId="0" borderId="13" xfId="0" applyBorder="1"/>
    <xf numFmtId="0" fontId="11" fillId="0" borderId="0" xfId="0" applyFont="1"/>
    <xf numFmtId="14" fontId="11" fillId="0" borderId="9" xfId="0" applyNumberFormat="1" applyFont="1" applyFill="1" applyBorder="1" applyAlignment="1">
      <alignment horizontal="center" vertical="center"/>
    </xf>
    <xf numFmtId="14" fontId="11" fillId="0" borderId="9" xfId="0" applyNumberFormat="1" applyFont="1" applyBorder="1" applyAlignment="1">
      <alignment horizontal="center" vertical="center"/>
    </xf>
    <xf numFmtId="0" fontId="11" fillId="0" borderId="9" xfId="0" applyFont="1" applyBorder="1" applyAlignment="1">
      <alignment vertical="center" wrapText="1"/>
    </xf>
    <xf numFmtId="0" fontId="10" fillId="5" borderId="9" xfId="0" applyFont="1" applyFill="1" applyBorder="1" applyAlignment="1">
      <alignment horizontal="center" vertical="center" wrapText="1"/>
    </xf>
    <xf numFmtId="4" fontId="10" fillId="5" borderId="9" xfId="0" applyNumberFormat="1" applyFont="1" applyFill="1" applyBorder="1" applyAlignment="1">
      <alignment horizontal="right" vertical="center" wrapText="1"/>
    </xf>
    <xf numFmtId="0" fontId="10" fillId="5" borderId="9" xfId="0" applyFont="1" applyFill="1" applyBorder="1" applyAlignment="1">
      <alignment horizontal="center" vertical="center"/>
    </xf>
    <xf numFmtId="0" fontId="10" fillId="5" borderId="9" xfId="0" applyFont="1"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10" fillId="0" borderId="18" xfId="0" applyFont="1" applyFill="1" applyBorder="1" applyAlignment="1">
      <alignment horizontal="right" vertical="center" wrapText="1"/>
    </xf>
    <xf numFmtId="0" fontId="10" fillId="0" borderId="0" xfId="0" applyFont="1" applyBorder="1" applyAlignment="1">
      <alignment horizontal="right" vertical="center" wrapText="1"/>
    </xf>
    <xf numFmtId="0" fontId="10" fillId="0" borderId="0" xfId="0" applyFont="1" applyFill="1" applyBorder="1" applyAlignment="1">
      <alignment horizontal="right" vertical="center" wrapText="1"/>
    </xf>
    <xf numFmtId="44" fontId="3" fillId="0" borderId="0" xfId="1" applyFont="1" applyFill="1" applyBorder="1" applyAlignment="1">
      <alignment vertical="center"/>
    </xf>
    <xf numFmtId="0" fontId="0" fillId="0" borderId="0" xfId="0" applyFill="1"/>
    <xf numFmtId="0" fontId="10" fillId="11" borderId="4" xfId="0" applyFont="1" applyFill="1" applyBorder="1" applyAlignment="1">
      <alignment vertical="center" wrapText="1"/>
    </xf>
    <xf numFmtId="0" fontId="10" fillId="11" borderId="2" xfId="0" applyFont="1" applyFill="1" applyBorder="1" applyAlignment="1">
      <alignment vertical="center" wrapText="1"/>
    </xf>
    <xf numFmtId="0" fontId="10" fillId="11" borderId="3" xfId="0" applyFont="1" applyFill="1" applyBorder="1" applyAlignment="1">
      <alignment vertical="center" wrapText="1"/>
    </xf>
    <xf numFmtId="0" fontId="7" fillId="0" borderId="9" xfId="0" applyFont="1" applyFill="1" applyBorder="1" applyAlignment="1">
      <alignment horizontal="left"/>
    </xf>
    <xf numFmtId="0" fontId="7" fillId="0" borderId="5" xfId="0" applyFont="1" applyFill="1" applyBorder="1" applyAlignment="1">
      <alignment horizontal="left"/>
    </xf>
    <xf numFmtId="0" fontId="10"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21" fillId="0" borderId="0" xfId="0" applyFont="1" applyAlignment="1">
      <alignment horizontal="right"/>
    </xf>
    <xf numFmtId="0" fontId="22" fillId="0" borderId="9" xfId="0" applyFont="1" applyBorder="1" applyAlignment="1">
      <alignment horizontal="center"/>
    </xf>
    <xf numFmtId="0" fontId="21" fillId="0" borderId="0" xfId="0" applyFont="1"/>
    <xf numFmtId="0" fontId="20" fillId="0" borderId="4" xfId="0" applyFont="1" applyBorder="1" applyAlignment="1">
      <alignment horizontal="left"/>
    </xf>
    <xf numFmtId="0" fontId="20" fillId="0" borderId="2" xfId="0" applyFont="1" applyBorder="1" applyAlignment="1">
      <alignment horizontal="left"/>
    </xf>
    <xf numFmtId="0" fontId="10" fillId="0" borderId="0" xfId="0" applyFont="1" applyBorder="1" applyAlignment="1">
      <alignment horizontal="right"/>
    </xf>
    <xf numFmtId="0" fontId="20" fillId="0" borderId="0" xfId="0" applyFont="1" applyBorder="1" applyAlignment="1">
      <alignment horizontal="left"/>
    </xf>
    <xf numFmtId="0" fontId="1" fillId="0" borderId="0" xfId="2"/>
    <xf numFmtId="0" fontId="1" fillId="0" borderId="0" xfId="2" applyFill="1"/>
    <xf numFmtId="0" fontId="10" fillId="0" borderId="0" xfId="2" applyFont="1" applyBorder="1" applyAlignment="1">
      <alignment horizontal="center" vertical="center" wrapText="1"/>
    </xf>
    <xf numFmtId="0" fontId="13" fillId="0" borderId="0" xfId="2" applyFont="1" applyFill="1" applyBorder="1" applyAlignment="1">
      <alignment vertical="center" wrapText="1"/>
    </xf>
    <xf numFmtId="15" fontId="12" fillId="0" borderId="0" xfId="2" applyNumberFormat="1" applyFont="1" applyFill="1" applyBorder="1" applyAlignment="1">
      <alignment horizontal="center" vertical="top"/>
    </xf>
    <xf numFmtId="15" fontId="14" fillId="0" borderId="0" xfId="2" applyNumberFormat="1" applyFont="1" applyFill="1" applyBorder="1" applyAlignment="1">
      <alignment horizontal="center" vertical="center" wrapText="1"/>
    </xf>
    <xf numFmtId="15" fontId="14" fillId="0" borderId="0" xfId="2" applyNumberFormat="1" applyFont="1" applyFill="1" applyBorder="1" applyAlignment="1">
      <alignment vertical="center" wrapText="1"/>
    </xf>
    <xf numFmtId="0" fontId="15" fillId="0" borderId="0" xfId="2" applyFont="1" applyFill="1" applyBorder="1" applyAlignment="1">
      <alignment horizontal="left" vertical="center"/>
    </xf>
    <xf numFmtId="0" fontId="16" fillId="0" borderId="0" xfId="2" applyFont="1" applyFill="1" applyBorder="1" applyAlignment="1">
      <alignment horizontal="left" vertical="center"/>
    </xf>
    <xf numFmtId="0" fontId="17" fillId="0" borderId="0" xfId="2" applyFont="1" applyFill="1" applyBorder="1" applyAlignment="1">
      <alignment horizontal="left" vertical="center"/>
    </xf>
    <xf numFmtId="0" fontId="10" fillId="0" borderId="0" xfId="2" applyFont="1" applyFill="1" applyBorder="1" applyAlignment="1">
      <alignment horizontal="left" vertical="center"/>
    </xf>
    <xf numFmtId="0" fontId="12" fillId="0" borderId="0" xfId="2" applyFont="1" applyBorder="1" applyAlignment="1">
      <alignment horizontal="center" vertical="top"/>
    </xf>
    <xf numFmtId="14" fontId="12" fillId="0" borderId="0" xfId="2" applyNumberFormat="1" applyFont="1" applyBorder="1" applyAlignment="1">
      <alignment horizontal="center" vertical="top"/>
    </xf>
    <xf numFmtId="164" fontId="12" fillId="0" borderId="0" xfId="2" applyNumberFormat="1" applyFont="1" applyBorder="1" applyAlignment="1">
      <alignment horizontal="center" vertical="top"/>
    </xf>
    <xf numFmtId="0" fontId="10" fillId="0" borderId="0" xfId="2" applyFont="1"/>
    <xf numFmtId="0" fontId="10" fillId="0" borderId="0" xfId="2" applyFont="1" applyAlignment="1">
      <alignment horizontal="center"/>
    </xf>
    <xf numFmtId="0" fontId="10" fillId="0" borderId="0" xfId="2" applyFont="1" applyBorder="1" applyAlignment="1">
      <alignment horizontal="center"/>
    </xf>
    <xf numFmtId="0" fontId="20" fillId="0" borderId="7" xfId="2" applyFont="1" applyBorder="1"/>
    <xf numFmtId="0" fontId="20" fillId="0" borderId="18" xfId="2" applyFont="1" applyBorder="1"/>
    <xf numFmtId="0" fontId="1" fillId="0" borderId="8" xfId="2" applyBorder="1"/>
    <xf numFmtId="0" fontId="20" fillId="0" borderId="7" xfId="2" applyFont="1" applyBorder="1" applyAlignment="1"/>
    <xf numFmtId="0" fontId="20" fillId="0" borderId="18" xfId="2" applyFont="1" applyBorder="1" applyAlignment="1"/>
    <xf numFmtId="0" fontId="20" fillId="0" borderId="8" xfId="2" applyFont="1" applyBorder="1" applyAlignment="1"/>
    <xf numFmtId="0" fontId="20" fillId="0" borderId="0" xfId="2" applyFont="1" applyBorder="1" applyAlignment="1"/>
    <xf numFmtId="0" fontId="10" fillId="0" borderId="0" xfId="2" applyFont="1" applyBorder="1" applyAlignment="1"/>
    <xf numFmtId="0" fontId="20" fillId="0" borderId="12" xfId="2" applyFont="1" applyBorder="1"/>
    <xf numFmtId="0" fontId="20" fillId="0" borderId="19" xfId="2" applyFont="1" applyBorder="1"/>
    <xf numFmtId="0" fontId="1" fillId="0" borderId="13" xfId="2" applyBorder="1"/>
    <xf numFmtId="0" fontId="20" fillId="0" borderId="12" xfId="2" applyFont="1" applyBorder="1" applyAlignment="1">
      <alignment horizontal="left"/>
    </xf>
    <xf numFmtId="0" fontId="20" fillId="0" borderId="19" xfId="2" applyFont="1" applyBorder="1" applyAlignment="1">
      <alignment horizontal="left"/>
    </xf>
    <xf numFmtId="0" fontId="20" fillId="0" borderId="13" xfId="2" applyFont="1" applyBorder="1" applyAlignment="1">
      <alignment horizontal="left"/>
    </xf>
    <xf numFmtId="0" fontId="20" fillId="0" borderId="0" xfId="2" applyFont="1" applyBorder="1"/>
    <xf numFmtId="0" fontId="10" fillId="0" borderId="0" xfId="2" applyFont="1" applyBorder="1"/>
    <xf numFmtId="0" fontId="1" fillId="0" borderId="14" xfId="2" applyBorder="1"/>
    <xf numFmtId="0" fontId="1" fillId="0" borderId="0" xfId="2" applyBorder="1"/>
    <xf numFmtId="0" fontId="1" fillId="0" borderId="15" xfId="2" applyBorder="1"/>
    <xf numFmtId="0" fontId="1" fillId="0" borderId="0" xfId="2" applyBorder="1" applyAlignment="1"/>
    <xf numFmtId="0" fontId="1" fillId="0" borderId="0" xfId="2" applyBorder="1" applyAlignment="1">
      <alignment horizontal="center"/>
    </xf>
    <xf numFmtId="0" fontId="1" fillId="0" borderId="12" xfId="2" applyBorder="1"/>
    <xf numFmtId="0" fontId="1" fillId="0" borderId="19" xfId="2" applyBorder="1"/>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14" fontId="0" fillId="0" borderId="9" xfId="0" applyNumberFormat="1" applyFont="1" applyBorder="1" applyAlignment="1">
      <alignment horizontal="right" vertical="center" wrapText="1"/>
    </xf>
    <xf numFmtId="0" fontId="0" fillId="0" borderId="9" xfId="0" applyFont="1" applyBorder="1" applyAlignment="1">
      <alignment horizontal="center" vertical="top" wrapText="1"/>
    </xf>
    <xf numFmtId="4" fontId="0" fillId="0" borderId="5" xfId="0" applyNumberFormat="1" applyFont="1" applyBorder="1" applyAlignment="1">
      <alignment horizontal="right" vertical="top"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9" xfId="0" applyFont="1" applyBorder="1" applyAlignment="1">
      <alignment horizontal="right" vertical="center" wrapText="1"/>
    </xf>
    <xf numFmtId="14" fontId="0" fillId="0" borderId="9" xfId="0" applyNumberFormat="1" applyFont="1" applyBorder="1" applyAlignment="1">
      <alignment horizontal="right" vertical="center"/>
    </xf>
    <xf numFmtId="0" fontId="0" fillId="0" borderId="9" xfId="0" applyFont="1" applyBorder="1" applyAlignment="1">
      <alignment horizontal="center" vertical="top"/>
    </xf>
    <xf numFmtId="4" fontId="0" fillId="0" borderId="9" xfId="0" applyNumberFormat="1" applyFont="1" applyBorder="1" applyAlignment="1">
      <alignment horizontal="right" vertical="top" wrapText="1"/>
    </xf>
    <xf numFmtId="0" fontId="0" fillId="0" borderId="0" xfId="0" applyFont="1" applyAlignment="1">
      <alignment horizontal="center" vertical="top"/>
    </xf>
    <xf numFmtId="0" fontId="0" fillId="0" borderId="0" xfId="0" applyFont="1" applyAlignment="1">
      <alignment vertical="top"/>
    </xf>
    <xf numFmtId="4" fontId="0" fillId="0" borderId="9" xfId="0" applyNumberFormat="1" applyFont="1" applyBorder="1" applyAlignment="1">
      <alignment horizontal="right" vertical="top"/>
    </xf>
    <xf numFmtId="0" fontId="0" fillId="0" borderId="9" xfId="0" applyFont="1" applyBorder="1" applyAlignment="1">
      <alignment vertical="top" wrapText="1"/>
    </xf>
    <xf numFmtId="14" fontId="0" fillId="0" borderId="5" xfId="0" applyNumberFormat="1" applyFont="1" applyBorder="1" applyAlignment="1">
      <alignment horizontal="center" vertical="top" wrapText="1"/>
    </xf>
    <xf numFmtId="4" fontId="11" fillId="0" borderId="9" xfId="0" applyNumberFormat="1" applyFont="1" applyBorder="1" applyAlignment="1">
      <alignment horizontal="right" vertical="center" wrapText="1"/>
    </xf>
    <xf numFmtId="0" fontId="3" fillId="0" borderId="0" xfId="0" applyFont="1" applyFill="1"/>
    <xf numFmtId="0" fontId="0" fillId="0" borderId="0" xfId="0" applyFont="1"/>
    <xf numFmtId="0" fontId="10" fillId="2"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4" fontId="11" fillId="0" borderId="3" xfId="0" applyNumberFormat="1" applyFont="1" applyBorder="1" applyAlignment="1">
      <alignment horizontal="right" vertical="center" wrapText="1"/>
    </xf>
    <xf numFmtId="4" fontId="10" fillId="5" borderId="9" xfId="0" applyNumberFormat="1" applyFont="1" applyFill="1" applyBorder="1" applyAlignment="1">
      <alignment horizontal="righ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3" fillId="13" borderId="9" xfId="2" applyFont="1" applyFill="1" applyBorder="1" applyAlignment="1">
      <alignment vertical="top" wrapText="1"/>
    </xf>
    <xf numFmtId="0" fontId="24" fillId="13" borderId="9" xfId="2" applyFont="1" applyFill="1" applyBorder="1" applyAlignment="1">
      <alignment vertical="top" wrapText="1"/>
    </xf>
    <xf numFmtId="0" fontId="1" fillId="13" borderId="9" xfId="2" applyFill="1" applyBorder="1" applyAlignment="1">
      <alignment horizontal="right" vertical="top" wrapText="1"/>
    </xf>
    <xf numFmtId="0" fontId="1" fillId="13" borderId="9" xfId="2" applyFill="1" applyBorder="1" applyAlignment="1">
      <alignment vertical="top" wrapText="1"/>
    </xf>
    <xf numFmtId="0" fontId="25" fillId="13" borderId="9" xfId="2" applyFont="1" applyFill="1" applyBorder="1" applyAlignment="1">
      <alignment vertical="top" wrapText="1"/>
    </xf>
    <xf numFmtId="0" fontId="1" fillId="13" borderId="9" xfId="2" applyFill="1" applyBorder="1" applyAlignment="1">
      <alignment horizontal="center" vertical="top" wrapText="1"/>
    </xf>
    <xf numFmtId="0" fontId="2" fillId="0" borderId="9" xfId="2" applyFont="1" applyFill="1" applyBorder="1" applyAlignment="1">
      <alignment horizontal="center" wrapText="1"/>
    </xf>
    <xf numFmtId="0" fontId="2" fillId="12" borderId="23" xfId="2" applyFont="1" applyFill="1" applyBorder="1" applyAlignment="1">
      <alignment horizontal="center" wrapText="1"/>
    </xf>
    <xf numFmtId="0" fontId="2" fillId="0" borderId="9" xfId="2" applyFont="1" applyFill="1" applyBorder="1" applyAlignment="1">
      <alignment wrapText="1"/>
    </xf>
    <xf numFmtId="0" fontId="6" fillId="0" borderId="0" xfId="0" applyFont="1" applyFill="1" applyBorder="1" applyAlignment="1">
      <alignment horizontal="right" vertical="center" wrapText="1"/>
    </xf>
    <xf numFmtId="0" fontId="0" fillId="0" borderId="0" xfId="0" applyAlignment="1">
      <alignment horizontal="right"/>
    </xf>
    <xf numFmtId="0" fontId="0" fillId="0" borderId="9" xfId="0" applyFont="1" applyBorder="1" applyAlignment="1">
      <alignment horizontal="right" vertical="top" wrapText="1"/>
    </xf>
    <xf numFmtId="0" fontId="0" fillId="0" borderId="0" xfId="0" applyFill="1" applyAlignment="1">
      <alignment horizontal="right" vertical="top"/>
    </xf>
    <xf numFmtId="0" fontId="15" fillId="0" borderId="0" xfId="0" applyFont="1" applyFill="1" applyBorder="1" applyAlignment="1">
      <alignment horizontal="right" vertical="center"/>
    </xf>
    <xf numFmtId="0" fontId="16" fillId="0" borderId="0" xfId="0" applyFont="1" applyFill="1" applyBorder="1" applyAlignment="1">
      <alignment horizontal="right" vertical="center"/>
    </xf>
    <xf numFmtId="0" fontId="17"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Alignment="1">
      <alignment horizontal="right"/>
    </xf>
    <xf numFmtId="0" fontId="0" fillId="0" borderId="0" xfId="0" applyBorder="1" applyAlignment="1">
      <alignment horizontal="right"/>
    </xf>
    <xf numFmtId="0" fontId="0" fillId="0" borderId="19" xfId="0" applyBorder="1" applyAlignment="1">
      <alignment horizontal="right"/>
    </xf>
    <xf numFmtId="0" fontId="27" fillId="0" borderId="9" xfId="0" applyFont="1" applyBorder="1"/>
    <xf numFmtId="0" fontId="11" fillId="0" borderId="9" xfId="0" applyFont="1" applyFill="1" applyBorder="1" applyAlignment="1">
      <alignment horizontal="center" vertical="center" wrapText="1"/>
    </xf>
    <xf numFmtId="44" fontId="0" fillId="0" borderId="9" xfId="1" applyFont="1" applyBorder="1"/>
    <xf numFmtId="0" fontId="31" fillId="0" borderId="0" xfId="0" applyFont="1" applyAlignment="1">
      <alignment vertical="center"/>
    </xf>
    <xf numFmtId="14" fontId="0" fillId="0" borderId="9" xfId="0" applyNumberFormat="1" applyFont="1" applyFill="1" applyBorder="1" applyAlignment="1">
      <alignment horizontal="right" vertical="center" wrapText="1"/>
    </xf>
    <xf numFmtId="14" fontId="0" fillId="0" borderId="9" xfId="0" applyNumberFormat="1" applyFont="1" applyFill="1" applyBorder="1" applyAlignment="1">
      <alignment horizontal="right" vertical="center"/>
    </xf>
    <xf numFmtId="14" fontId="0" fillId="0" borderId="5" xfId="0" applyNumberFormat="1" applyFont="1" applyFill="1" applyBorder="1" applyAlignment="1">
      <alignment horizontal="right" vertical="center"/>
    </xf>
    <xf numFmtId="3" fontId="10" fillId="0" borderId="9" xfId="0" applyNumberFormat="1" applyFont="1" applyFill="1" applyBorder="1" applyAlignment="1">
      <alignment horizontal="center" vertical="center"/>
    </xf>
    <xf numFmtId="4" fontId="7"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left"/>
    </xf>
    <xf numFmtId="14" fontId="10" fillId="0" borderId="3" xfId="0" applyNumberFormat="1" applyFont="1" applyBorder="1" applyAlignment="1"/>
    <xf numFmtId="0" fontId="27" fillId="0" borderId="9" xfId="0" applyFont="1" applyBorder="1" applyAlignment="1">
      <alignment wrapText="1"/>
    </xf>
    <xf numFmtId="14" fontId="11" fillId="8" borderId="9" xfId="0" applyNumberFormat="1" applyFont="1" applyFill="1" applyBorder="1" applyAlignment="1">
      <alignment horizontal="center" vertical="center" wrapText="1"/>
    </xf>
    <xf numFmtId="3" fontId="0" fillId="0" borderId="9" xfId="0" applyNumberFormat="1" applyFont="1" applyFill="1" applyBorder="1" applyAlignment="1">
      <alignment horizontal="left" vertical="center" wrapText="1"/>
    </xf>
    <xf numFmtId="166" fontId="0" fillId="0" borderId="9" xfId="0" applyNumberFormat="1" applyFont="1" applyFill="1" applyBorder="1" applyAlignment="1">
      <alignment horizontal="right" vertical="center" wrapText="1"/>
    </xf>
    <xf numFmtId="3" fontId="27" fillId="0" borderId="9" xfId="0" applyNumberFormat="1" applyFont="1" applyFill="1" applyBorder="1" applyAlignment="1">
      <alignment horizontal="right"/>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top" wrapText="1"/>
    </xf>
    <xf numFmtId="4" fontId="0" fillId="0" borderId="9" xfId="0" applyNumberFormat="1" applyFont="1" applyFill="1" applyBorder="1" applyAlignment="1">
      <alignment horizontal="right" vertical="top" wrapText="1"/>
    </xf>
    <xf numFmtId="4" fontId="0" fillId="0" borderId="9" xfId="0" applyNumberFormat="1" applyFont="1" applyFill="1" applyBorder="1" applyAlignment="1">
      <alignment horizontal="right"/>
    </xf>
    <xf numFmtId="0" fontId="27" fillId="0" borderId="9" xfId="0" applyFont="1" applyFill="1" applyBorder="1"/>
    <xf numFmtId="3" fontId="27" fillId="0" borderId="9" xfId="0" applyNumberFormat="1" applyFont="1" applyFill="1" applyBorder="1"/>
    <xf numFmtId="0" fontId="0" fillId="0" borderId="9" xfId="0" applyFont="1" applyFill="1" applyBorder="1" applyAlignment="1">
      <alignment horizontal="center" vertical="top"/>
    </xf>
    <xf numFmtId="4" fontId="0" fillId="0" borderId="9" xfId="0" applyNumberFormat="1" applyFont="1" applyFill="1" applyBorder="1" applyAlignment="1">
      <alignment horizontal="right" vertical="top"/>
    </xf>
    <xf numFmtId="0" fontId="27" fillId="0" borderId="9" xfId="0" applyFont="1" applyFill="1" applyBorder="1" applyAlignment="1">
      <alignment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14" fontId="0" fillId="0" borderId="5" xfId="0" applyNumberFormat="1" applyFont="1" applyFill="1" applyBorder="1" applyAlignment="1">
      <alignment horizontal="right" vertical="center" wrapText="1"/>
    </xf>
    <xf numFmtId="0" fontId="0" fillId="0" borderId="5" xfId="0" applyFont="1" applyFill="1" applyBorder="1" applyAlignment="1">
      <alignment horizontal="center" vertical="top"/>
    </xf>
    <xf numFmtId="4" fontId="0" fillId="0" borderId="5" xfId="0" applyNumberFormat="1" applyFont="1" applyFill="1" applyBorder="1" applyAlignment="1">
      <alignment horizontal="right" vertical="top" wrapText="1"/>
    </xf>
    <xf numFmtId="4" fontId="27" fillId="0" borderId="9" xfId="0" applyNumberFormat="1" applyFont="1" applyFill="1" applyBorder="1"/>
    <xf numFmtId="0" fontId="27" fillId="0" borderId="9" xfId="0" applyFont="1" applyFill="1" applyBorder="1" applyAlignment="1">
      <alignment horizontal="center" wrapText="1"/>
    </xf>
    <xf numFmtId="166" fontId="0" fillId="0" borderId="9" xfId="0" applyNumberFormat="1" applyFont="1" applyFill="1" applyBorder="1" applyAlignment="1">
      <alignment horizontal="center" wrapText="1"/>
    </xf>
    <xf numFmtId="3" fontId="30" fillId="0" borderId="9" xfId="0" applyNumberFormat="1" applyFont="1" applyFill="1" applyBorder="1" applyAlignment="1">
      <alignment horizontal="right"/>
    </xf>
    <xf numFmtId="0" fontId="0" fillId="0" borderId="9" xfId="0" applyFont="1" applyFill="1" applyBorder="1" applyAlignment="1">
      <alignment horizontal="left" vertical="center"/>
    </xf>
    <xf numFmtId="0" fontId="0" fillId="0" borderId="10" xfId="0" applyFont="1" applyFill="1" applyBorder="1" applyAlignment="1">
      <alignment horizontal="center" vertical="top"/>
    </xf>
    <xf numFmtId="4" fontId="0" fillId="0" borderId="10" xfId="0" applyNumberFormat="1" applyFont="1" applyFill="1" applyBorder="1" applyAlignment="1">
      <alignment horizontal="right" vertical="top" wrapText="1"/>
    </xf>
    <xf numFmtId="14" fontId="29" fillId="0" borderId="9" xfId="0" applyNumberFormat="1" applyFont="1" applyFill="1" applyBorder="1" applyAlignment="1">
      <alignment horizontal="right" vertical="center"/>
    </xf>
    <xf numFmtId="0" fontId="11" fillId="0" borderId="9" xfId="0" applyFont="1" applyFill="1" applyBorder="1" applyAlignment="1">
      <alignment horizontal="left" vertical="center" wrapText="1"/>
    </xf>
    <xf numFmtId="4" fontId="11" fillId="0" borderId="9" xfId="0" applyNumberFormat="1" applyFont="1" applyFill="1" applyBorder="1" applyAlignment="1">
      <alignment horizontal="right" vertical="center" wrapText="1"/>
    </xf>
    <xf numFmtId="14"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xf>
    <xf numFmtId="4" fontId="11" fillId="0" borderId="3" xfId="0" applyNumberFormat="1" applyFont="1" applyFill="1" applyBorder="1" applyAlignment="1">
      <alignment horizontal="right" vertical="center" wrapText="1"/>
    </xf>
    <xf numFmtId="4" fontId="11" fillId="0" borderId="13" xfId="0" applyNumberFormat="1" applyFont="1" applyFill="1" applyBorder="1" applyAlignment="1">
      <alignment horizontal="right" vertical="center" wrapText="1"/>
    </xf>
    <xf numFmtId="0" fontId="27" fillId="9" borderId="9" xfId="0" applyFont="1" applyFill="1" applyBorder="1"/>
    <xf numFmtId="0" fontId="27" fillId="9" borderId="9" xfId="0" applyFont="1" applyFill="1" applyBorder="1" applyAlignment="1">
      <alignment wrapText="1"/>
    </xf>
    <xf numFmtId="166" fontId="0" fillId="9" borderId="9" xfId="0" applyNumberFormat="1" applyFont="1" applyFill="1" applyBorder="1" applyAlignment="1">
      <alignment horizontal="right" vertical="center" wrapText="1"/>
    </xf>
    <xf numFmtId="0" fontId="0" fillId="9" borderId="9" xfId="0" applyFont="1" applyFill="1" applyBorder="1" applyAlignment="1">
      <alignment horizontal="center" vertical="center" wrapText="1"/>
    </xf>
    <xf numFmtId="0" fontId="0" fillId="9" borderId="9" xfId="0" applyFont="1" applyFill="1" applyBorder="1" applyAlignment="1">
      <alignment horizontal="left" vertical="center" wrapText="1"/>
    </xf>
    <xf numFmtId="3" fontId="0" fillId="9" borderId="9" xfId="0" applyNumberFormat="1" applyFont="1" applyFill="1" applyBorder="1" applyAlignment="1">
      <alignment horizontal="left" vertical="center" wrapText="1"/>
    </xf>
    <xf numFmtId="14" fontId="0" fillId="9" borderId="9" xfId="0" applyNumberFormat="1" applyFont="1" applyFill="1" applyBorder="1" applyAlignment="1">
      <alignment horizontal="right" vertical="center" wrapText="1"/>
    </xf>
    <xf numFmtId="14" fontId="0" fillId="9" borderId="9" xfId="0" applyNumberFormat="1" applyFont="1" applyFill="1" applyBorder="1" applyAlignment="1">
      <alignment horizontal="right" vertical="center"/>
    </xf>
    <xf numFmtId="0" fontId="0" fillId="9" borderId="9" xfId="0" applyFont="1" applyFill="1" applyBorder="1" applyAlignment="1">
      <alignment horizontal="center" vertical="top"/>
    </xf>
    <xf numFmtId="4" fontId="0" fillId="9" borderId="9" xfId="0" applyNumberFormat="1" applyFont="1" applyFill="1" applyBorder="1" applyAlignment="1">
      <alignment horizontal="right" vertical="top"/>
    </xf>
    <xf numFmtId="4" fontId="0" fillId="9" borderId="9" xfId="0" applyNumberFormat="1" applyFont="1" applyFill="1" applyBorder="1" applyAlignment="1">
      <alignment horizontal="right" vertical="top" wrapText="1"/>
    </xf>
    <xf numFmtId="14" fontId="10" fillId="8" borderId="3" xfId="0" applyNumberFormat="1" applyFont="1" applyFill="1" applyBorder="1" applyAlignment="1"/>
    <xf numFmtId="14" fontId="0" fillId="8" borderId="9" xfId="0" applyNumberFormat="1" applyFont="1" applyFill="1" applyBorder="1" applyAlignment="1">
      <alignment horizontal="right" vertical="center"/>
    </xf>
    <xf numFmtId="0" fontId="0" fillId="8" borderId="5" xfId="0" applyFont="1" applyFill="1" applyBorder="1" applyAlignment="1">
      <alignment horizontal="center" vertical="top"/>
    </xf>
    <xf numFmtId="4" fontId="0" fillId="8" borderId="5" xfId="0" applyNumberFormat="1" applyFont="1" applyFill="1" applyBorder="1" applyAlignment="1">
      <alignment horizontal="right" vertical="top" wrapText="1"/>
    </xf>
    <xf numFmtId="0" fontId="9" fillId="0" borderId="0" xfId="0" applyFont="1"/>
    <xf numFmtId="0" fontId="27" fillId="8" borderId="9" xfId="0" applyFont="1" applyFill="1" applyBorder="1" applyAlignment="1">
      <alignment wrapText="1"/>
    </xf>
    <xf numFmtId="0" fontId="27" fillId="8" borderId="9" xfId="0" applyFont="1" applyFill="1" applyBorder="1"/>
    <xf numFmtId="166" fontId="0" fillId="8" borderId="9" xfId="0" applyNumberFormat="1" applyFont="1" applyFill="1" applyBorder="1" applyAlignment="1">
      <alignment horizontal="center" wrapText="1"/>
    </xf>
    <xf numFmtId="3" fontId="27" fillId="9" borderId="9" xfId="0" applyNumberFormat="1" applyFont="1" applyFill="1" applyBorder="1" applyAlignment="1">
      <alignment horizontal="right"/>
    </xf>
    <xf numFmtId="0" fontId="0" fillId="8" borderId="9" xfId="0" applyFont="1" applyFill="1" applyBorder="1" applyAlignment="1">
      <alignment horizontal="center" vertical="top"/>
    </xf>
    <xf numFmtId="4" fontId="0" fillId="8" borderId="9" xfId="0" applyNumberFormat="1" applyFont="1" applyFill="1" applyBorder="1" applyAlignment="1">
      <alignment horizontal="right" vertical="top"/>
    </xf>
    <xf numFmtId="0" fontId="0" fillId="8" borderId="9" xfId="0" applyFont="1" applyFill="1" applyBorder="1" applyAlignment="1">
      <alignment horizontal="center" vertical="top" wrapText="1"/>
    </xf>
    <xf numFmtId="4" fontId="0" fillId="8" borderId="9" xfId="0" applyNumberFormat="1" applyFont="1" applyFill="1" applyBorder="1" applyAlignment="1">
      <alignment horizontal="right" vertical="top" wrapText="1"/>
    </xf>
    <xf numFmtId="0" fontId="11" fillId="8" borderId="9" xfId="0" applyFont="1" applyFill="1" applyBorder="1" applyAlignment="1">
      <alignment horizontal="center" vertical="center" wrapText="1"/>
    </xf>
    <xf numFmtId="0" fontId="11" fillId="8" borderId="9" xfId="0" applyFont="1" applyFill="1" applyBorder="1" applyAlignment="1">
      <alignment horizontal="center" vertical="center"/>
    </xf>
    <xf numFmtId="4" fontId="11" fillId="8" borderId="3" xfId="0" applyNumberFormat="1" applyFont="1" applyFill="1" applyBorder="1" applyAlignment="1">
      <alignment horizontal="right" vertical="center" wrapText="1"/>
    </xf>
    <xf numFmtId="0" fontId="0" fillId="0" borderId="0" xfId="0" applyFont="1" applyFill="1" applyAlignment="1">
      <alignment horizontal="center" vertical="top"/>
    </xf>
    <xf numFmtId="0" fontId="0" fillId="0" borderId="0" xfId="0" applyFill="1" applyBorder="1" applyAlignment="1">
      <alignment horizontal="center" vertical="top"/>
    </xf>
    <xf numFmtId="0" fontId="0" fillId="0" borderId="0" xfId="0" applyFont="1" applyFill="1" applyBorder="1" applyAlignment="1">
      <alignment horizontal="center" vertical="top"/>
    </xf>
    <xf numFmtId="14" fontId="0" fillId="8" borderId="5" xfId="0" applyNumberFormat="1" applyFont="1" applyFill="1" applyBorder="1" applyAlignment="1">
      <alignment horizontal="right" vertical="center"/>
    </xf>
    <xf numFmtId="3" fontId="30" fillId="8" borderId="9" xfId="0" applyNumberFormat="1" applyFont="1" applyFill="1" applyBorder="1" applyAlignment="1">
      <alignment horizontal="right"/>
    </xf>
    <xf numFmtId="14" fontId="11" fillId="8" borderId="9" xfId="0" applyNumberFormat="1" applyFont="1" applyFill="1" applyBorder="1" applyAlignment="1">
      <alignment horizontal="center" vertical="center"/>
    </xf>
    <xf numFmtId="3" fontId="27" fillId="8" borderId="9" xfId="0" applyNumberFormat="1" applyFont="1" applyFill="1" applyBorder="1" applyAlignment="1">
      <alignment horizontal="center" vertical="center"/>
    </xf>
    <xf numFmtId="0" fontId="11" fillId="0" borderId="0" xfId="0" applyFont="1" applyFill="1"/>
    <xf numFmtId="0" fontId="0" fillId="0" borderId="0" xfId="0" applyFont="1" applyFill="1" applyAlignment="1">
      <alignment horizontal="center" vertical="center"/>
    </xf>
    <xf numFmtId="0" fontId="11" fillId="0" borderId="0" xfId="0" applyFont="1" applyFill="1" applyAlignment="1">
      <alignment horizontal="center" vertical="top"/>
    </xf>
    <xf numFmtId="0" fontId="0" fillId="0" borderId="0" xfId="0" applyFill="1" applyAlignment="1">
      <alignment horizontal="center" vertical="top" wrapText="1"/>
    </xf>
    <xf numFmtId="0" fontId="0" fillId="0" borderId="0" xfId="0" applyFont="1" applyFill="1" applyAlignment="1">
      <alignment horizontal="center" vertical="top" wrapText="1"/>
    </xf>
    <xf numFmtId="0" fontId="27" fillId="0" borderId="14"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11" fillId="0" borderId="0" xfId="0" applyFont="1" applyFill="1" applyBorder="1" applyAlignment="1">
      <alignment horizontal="center" vertical="top"/>
    </xf>
    <xf numFmtId="0" fontId="0" fillId="0" borderId="5" xfId="0" applyFont="1" applyBorder="1" applyAlignment="1">
      <alignment horizontal="left" vertical="center" wrapText="1"/>
    </xf>
    <xf numFmtId="4" fontId="27" fillId="9" borderId="9" xfId="0" applyNumberFormat="1" applyFont="1" applyFill="1" applyBorder="1"/>
    <xf numFmtId="166" fontId="0" fillId="8" borderId="9" xfId="0" applyNumberFormat="1" applyFont="1" applyFill="1" applyBorder="1" applyAlignment="1">
      <alignment horizontal="right" vertical="center" wrapText="1"/>
    </xf>
    <xf numFmtId="0" fontId="10" fillId="3" borderId="5" xfId="0" applyFont="1" applyFill="1" applyBorder="1" applyAlignment="1">
      <alignment horizontal="center" vertical="center" wrapText="1"/>
    </xf>
    <xf numFmtId="0" fontId="3" fillId="0" borderId="10" xfId="0" applyFont="1" applyBorder="1" applyAlignment="1">
      <alignment horizontal="center"/>
    </xf>
    <xf numFmtId="0" fontId="3" fillId="0" borderId="16" xfId="0" applyFont="1" applyBorder="1" applyAlignment="1">
      <alignment horizontal="center"/>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vertical="center" wrapText="1"/>
    </xf>
    <xf numFmtId="0" fontId="8" fillId="0" borderId="0" xfId="0" applyFont="1" applyFill="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0" fillId="0" borderId="4"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Fill="1" applyBorder="1" applyAlignment="1">
      <alignment horizontal="center" vertical="center" wrapText="1"/>
    </xf>
    <xf numFmtId="0" fontId="3" fillId="0" borderId="10" xfId="0" applyFont="1" applyFill="1" applyBorder="1"/>
    <xf numFmtId="0" fontId="3" fillId="0" borderId="16" xfId="0" applyFont="1" applyFill="1" applyBorder="1"/>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15" fontId="9" fillId="4" borderId="4" xfId="0" applyNumberFormat="1" applyFont="1" applyFill="1" applyBorder="1" applyAlignment="1">
      <alignment horizontal="left" vertical="center" wrapText="1"/>
    </xf>
    <xf numFmtId="15" fontId="9" fillId="4" borderId="2" xfId="0" applyNumberFormat="1" applyFont="1" applyFill="1" applyBorder="1" applyAlignment="1">
      <alignment horizontal="left" vertical="center" wrapText="1"/>
    </xf>
    <xf numFmtId="0" fontId="3" fillId="0" borderId="10" xfId="0" applyFont="1" applyBorder="1"/>
    <xf numFmtId="0" fontId="3" fillId="0" borderId="16" xfId="0" applyFont="1" applyBorder="1"/>
    <xf numFmtId="15" fontId="10"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3" fontId="19" fillId="0" borderId="9" xfId="0" applyNumberFormat="1" applyFont="1" applyBorder="1" applyAlignment="1">
      <alignment horizontal="center"/>
    </xf>
    <xf numFmtId="0" fontId="19" fillId="0" borderId="9" xfId="0" applyFont="1" applyBorder="1" applyAlignment="1">
      <alignment horizontal="center"/>
    </xf>
    <xf numFmtId="0" fontId="10" fillId="0" borderId="4" xfId="0" applyFont="1" applyFill="1" applyBorder="1" applyAlignment="1">
      <alignment horizontal="left" vertical="center"/>
    </xf>
    <xf numFmtId="0" fontId="10" fillId="0" borderId="3" xfId="0" applyFont="1" applyFill="1" applyBorder="1" applyAlignment="1">
      <alignment horizontal="left" vertical="center"/>
    </xf>
    <xf numFmtId="0" fontId="9" fillId="0" borderId="4" xfId="0" applyFont="1" applyBorder="1" applyAlignment="1">
      <alignment horizontal="center"/>
    </xf>
    <xf numFmtId="0" fontId="9" fillId="0" borderId="2" xfId="0" applyFont="1" applyBorder="1" applyAlignment="1">
      <alignment horizontal="center"/>
    </xf>
    <xf numFmtId="0" fontId="18" fillId="0" borderId="2" xfId="0" applyFont="1" applyBorder="1" applyAlignment="1">
      <alignment horizontal="center"/>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9" fillId="0" borderId="4"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7" fillId="10" borderId="4"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9" fillId="6" borderId="17" xfId="0" applyFont="1" applyFill="1" applyBorder="1" applyAlignment="1">
      <alignment horizontal="left" vertical="center" wrapText="1"/>
    </xf>
    <xf numFmtId="0" fontId="9" fillId="6" borderId="0" xfId="0" applyFont="1" applyFill="1" applyBorder="1" applyAlignment="1">
      <alignment horizontal="left" vertical="center" wrapText="1"/>
    </xf>
    <xf numFmtId="14" fontId="0" fillId="6" borderId="7" xfId="0" applyNumberFormat="1" applyFont="1" applyFill="1" applyBorder="1" applyAlignment="1">
      <alignment horizontal="center" vertical="center" wrapText="1"/>
    </xf>
    <xf numFmtId="14" fontId="0" fillId="6" borderId="18" xfId="0" applyNumberFormat="1" applyFont="1" applyFill="1" applyBorder="1" applyAlignment="1">
      <alignment horizontal="center" vertical="center" wrapText="1"/>
    </xf>
    <xf numFmtId="14" fontId="0" fillId="6" borderId="14" xfId="0" applyNumberFormat="1" applyFont="1" applyFill="1" applyBorder="1" applyAlignment="1">
      <alignment horizontal="center" vertical="center" wrapText="1"/>
    </xf>
    <xf numFmtId="14" fontId="0" fillId="6" borderId="0" xfId="0" applyNumberFormat="1" applyFont="1" applyFill="1" applyBorder="1" applyAlignment="1">
      <alignment horizontal="center" vertical="center" wrapText="1"/>
    </xf>
    <xf numFmtId="14" fontId="0" fillId="6" borderId="12" xfId="0" applyNumberFormat="1" applyFont="1" applyFill="1" applyBorder="1" applyAlignment="1">
      <alignment horizontal="center" vertical="center" wrapText="1"/>
    </xf>
    <xf numFmtId="14" fontId="0" fillId="6" borderId="19" xfId="0" applyNumberFormat="1" applyFont="1" applyFill="1" applyBorder="1" applyAlignment="1">
      <alignment horizontal="center" vertical="center" wrapText="1"/>
    </xf>
    <xf numFmtId="0" fontId="10" fillId="7" borderId="4" xfId="0" applyFont="1" applyFill="1" applyBorder="1" applyAlignment="1">
      <alignment horizontal="left" vertical="center"/>
    </xf>
    <xf numFmtId="0" fontId="10" fillId="7" borderId="3" xfId="0" applyFont="1" applyFill="1" applyBorder="1" applyAlignment="1">
      <alignment horizontal="left" vertical="center"/>
    </xf>
    <xf numFmtId="0" fontId="10" fillId="8" borderId="4" xfId="0" applyFont="1" applyFill="1" applyBorder="1" applyAlignment="1">
      <alignment horizontal="left" vertical="center"/>
    </xf>
    <xf numFmtId="0" fontId="10" fillId="8" borderId="3" xfId="0" applyFont="1" applyFill="1" applyBorder="1" applyAlignment="1">
      <alignment horizontal="left" vertical="center"/>
    </xf>
    <xf numFmtId="0" fontId="10" fillId="9" borderId="4" xfId="0" applyFont="1" applyFill="1" applyBorder="1" applyAlignment="1">
      <alignment horizontal="left" vertical="center"/>
    </xf>
    <xf numFmtId="0" fontId="10" fillId="9" borderId="3" xfId="0" applyFont="1" applyFill="1" applyBorder="1" applyAlignment="1">
      <alignment horizontal="left" vertical="center"/>
    </xf>
    <xf numFmtId="0" fontId="19" fillId="0" borderId="4" xfId="0" applyFont="1" applyBorder="1" applyAlignment="1">
      <alignment horizontal="center"/>
    </xf>
    <xf numFmtId="0" fontId="19" fillId="0" borderId="3" xfId="0" applyFont="1" applyBorder="1" applyAlignment="1">
      <alignment horizontal="center"/>
    </xf>
    <xf numFmtId="3" fontId="19" fillId="0" borderId="4" xfId="0" applyNumberFormat="1" applyFont="1" applyBorder="1" applyAlignment="1">
      <alignment horizontal="center"/>
    </xf>
    <xf numFmtId="0" fontId="20" fillId="0" borderId="12" xfId="0" applyFont="1" applyBorder="1" applyAlignment="1">
      <alignment horizontal="left"/>
    </xf>
    <xf numFmtId="0" fontId="20" fillId="0" borderId="19" xfId="0" applyFont="1" applyBorder="1" applyAlignment="1">
      <alignment horizontal="left"/>
    </xf>
    <xf numFmtId="14" fontId="10" fillId="8" borderId="19" xfId="0" applyNumberFormat="1" applyFont="1" applyFill="1" applyBorder="1" applyAlignment="1">
      <alignment horizontal="center"/>
    </xf>
    <xf numFmtId="0" fontId="10" fillId="8" borderId="13" xfId="0" applyFont="1" applyFill="1" applyBorder="1" applyAlignment="1">
      <alignment horizontal="center"/>
    </xf>
    <xf numFmtId="0" fontId="10" fillId="0" borderId="19" xfId="0" applyFont="1" applyBorder="1" applyAlignment="1">
      <alignment horizontal="center"/>
    </xf>
    <xf numFmtId="0" fontId="10" fillId="0" borderId="7" xfId="0" applyFont="1" applyBorder="1" applyAlignment="1">
      <alignment horizontal="center"/>
    </xf>
    <xf numFmtId="0" fontId="10" fillId="0" borderId="18" xfId="0" applyFont="1" applyBorder="1" applyAlignment="1">
      <alignment horizontal="center"/>
    </xf>
    <xf numFmtId="0" fontId="10" fillId="0" borderId="8" xfId="0"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0" fillId="0" borderId="7" xfId="0" applyFont="1" applyBorder="1" applyAlignment="1">
      <alignment horizontal="left"/>
    </xf>
    <xf numFmtId="0" fontId="20" fillId="0" borderId="18" xfId="0" applyFont="1" applyBorder="1" applyAlignment="1">
      <alignment horizontal="left"/>
    </xf>
    <xf numFmtId="14" fontId="10" fillId="8" borderId="18" xfId="0" applyNumberFormat="1" applyFont="1" applyFill="1" applyBorder="1" applyAlignment="1">
      <alignment horizontal="center"/>
    </xf>
    <xf numFmtId="0" fontId="10" fillId="8" borderId="8" xfId="0" applyFont="1" applyFill="1" applyBorder="1" applyAlignment="1">
      <alignment horizontal="center"/>
    </xf>
    <xf numFmtId="3" fontId="10" fillId="0" borderId="9" xfId="0" applyNumberFormat="1" applyFont="1" applyFill="1" applyBorder="1" applyAlignment="1">
      <alignment horizontal="center" vertical="center"/>
    </xf>
    <xf numFmtId="0" fontId="10" fillId="3" borderId="14"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9" xfId="0" applyFont="1" applyFill="1" applyBorder="1" applyAlignment="1">
      <alignment horizontal="center" vertical="center" wrapText="1"/>
    </xf>
    <xf numFmtId="0" fontId="0" fillId="0" borderId="0" xfId="0" applyAlignment="1">
      <alignment horizontal="left"/>
    </xf>
    <xf numFmtId="0" fontId="0" fillId="0" borderId="19" xfId="0" applyBorder="1" applyAlignment="1">
      <alignment horizontal="center"/>
    </xf>
    <xf numFmtId="0" fontId="20" fillId="2" borderId="9" xfId="0" applyFont="1" applyFill="1" applyBorder="1" applyAlignment="1">
      <alignment horizontal="center" vertical="center" wrapText="1"/>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20" fillId="0" borderId="4" xfId="0" applyFont="1" applyBorder="1" applyAlignment="1">
      <alignment horizontal="left"/>
    </xf>
    <xf numFmtId="0" fontId="20" fillId="0" borderId="2" xfId="0" applyFont="1" applyBorder="1" applyAlignment="1">
      <alignment horizontal="left"/>
    </xf>
    <xf numFmtId="14" fontId="10" fillId="8" borderId="2" xfId="0" applyNumberFormat="1" applyFont="1" applyFill="1" applyBorder="1" applyAlignment="1">
      <alignment horizontal="right"/>
    </xf>
    <xf numFmtId="0" fontId="10" fillId="8" borderId="2" xfId="0" applyFont="1" applyFill="1" applyBorder="1" applyAlignment="1">
      <alignment horizontal="right"/>
    </xf>
    <xf numFmtId="0" fontId="10" fillId="8" borderId="3" xfId="0" applyFont="1" applyFill="1" applyBorder="1" applyAlignment="1">
      <alignment horizontal="right"/>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1" fillId="0" borderId="4" xfId="0" applyFont="1" applyBorder="1" applyAlignment="1">
      <alignment horizontal="left" wrapText="1"/>
    </xf>
    <xf numFmtId="0" fontId="21" fillId="0" borderId="3" xfId="0" applyFont="1" applyBorder="1" applyAlignment="1">
      <alignment horizontal="left"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21" xfId="0" applyFont="1" applyBorder="1" applyAlignment="1">
      <alignment horizontal="left" wrapText="1"/>
    </xf>
    <xf numFmtId="0" fontId="21" fillId="0" borderId="22" xfId="0" applyFont="1"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10" fillId="0" borderId="2" xfId="0" applyFont="1" applyBorder="1" applyAlignment="1">
      <alignment horizontal="right"/>
    </xf>
    <xf numFmtId="0" fontId="10" fillId="0" borderId="3" xfId="0" applyFont="1" applyBorder="1" applyAlignment="1">
      <alignment horizontal="right"/>
    </xf>
    <xf numFmtId="0" fontId="10" fillId="0" borderId="9" xfId="0" applyFont="1" applyBorder="1" applyAlignment="1">
      <alignment horizontal="center"/>
    </xf>
    <xf numFmtId="0" fontId="1" fillId="0" borderId="14" xfId="2" applyBorder="1" applyAlignment="1">
      <alignment horizontal="center"/>
    </xf>
    <xf numFmtId="0" fontId="1" fillId="0" borderId="0" xfId="2" applyBorder="1" applyAlignment="1">
      <alignment horizontal="center"/>
    </xf>
    <xf numFmtId="0" fontId="1" fillId="0" borderId="15" xfId="2" applyBorder="1" applyAlignment="1">
      <alignment horizontal="center"/>
    </xf>
    <xf numFmtId="0" fontId="10" fillId="0" borderId="4" xfId="2" applyFont="1" applyBorder="1" applyAlignment="1">
      <alignment horizontal="center" vertical="center" wrapText="1"/>
    </xf>
    <xf numFmtId="0" fontId="10" fillId="0" borderId="3" xfId="2" applyFont="1" applyBorder="1" applyAlignment="1">
      <alignment horizontal="center" vertical="center" wrapText="1"/>
    </xf>
    <xf numFmtId="0" fontId="10" fillId="7" borderId="9" xfId="2" applyFont="1" applyFill="1" applyBorder="1" applyAlignment="1">
      <alignment horizontal="left" vertical="center"/>
    </xf>
    <xf numFmtId="0" fontId="10" fillId="8" borderId="9" xfId="2" applyFont="1" applyFill="1" applyBorder="1" applyAlignment="1">
      <alignment horizontal="left" vertical="center"/>
    </xf>
    <xf numFmtId="0" fontId="10" fillId="9" borderId="9" xfId="2" applyFont="1" applyFill="1" applyBorder="1" applyAlignment="1">
      <alignment horizontal="left" vertical="center"/>
    </xf>
    <xf numFmtId="0" fontId="10" fillId="0" borderId="9" xfId="2" applyFont="1" applyFill="1" applyBorder="1" applyAlignment="1">
      <alignment horizontal="left" vertical="center"/>
    </xf>
    <xf numFmtId="0" fontId="10" fillId="0" borderId="7" xfId="2" applyFont="1" applyBorder="1" applyAlignment="1">
      <alignment horizontal="center"/>
    </xf>
    <xf numFmtId="0" fontId="10" fillId="0" borderId="18" xfId="2" applyFont="1" applyBorder="1" applyAlignment="1">
      <alignment horizontal="center"/>
    </xf>
    <xf numFmtId="0" fontId="10" fillId="0" borderId="8" xfId="2" applyFont="1" applyBorder="1" applyAlignment="1">
      <alignment horizontal="center"/>
    </xf>
    <xf numFmtId="0" fontId="2" fillId="12" borderId="25" xfId="2" applyFont="1" applyFill="1" applyBorder="1" applyAlignment="1">
      <alignment horizontal="center" wrapText="1"/>
    </xf>
    <xf numFmtId="0" fontId="0" fillId="0" borderId="27" xfId="0" applyBorder="1" applyAlignment="1">
      <alignment wrapText="1"/>
    </xf>
    <xf numFmtId="0" fontId="2" fillId="0" borderId="0" xfId="2" applyFont="1" applyAlignment="1">
      <alignment horizontal="left"/>
    </xf>
    <xf numFmtId="0" fontId="0" fillId="0" borderId="26" xfId="0" applyBorder="1" applyAlignment="1">
      <alignment wrapText="1"/>
    </xf>
    <xf numFmtId="0" fontId="0" fillId="0" borderId="26" xfId="0" applyBorder="1" applyAlignment="1">
      <alignment horizontal="center" wrapText="1"/>
    </xf>
  </cellXfs>
  <cellStyles count="3">
    <cellStyle name="Currency" xfId="1" builtinId="4"/>
    <cellStyle name="Normal" xfId="0" builtinId="0"/>
    <cellStyle name="Normal 2" xfId="2"/>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uribe\Documents\2017\Planes\8447-SEDESOL\2017-7\Users\amjimenez\Documents\AGENTE%20FINANCIERO\CALIDAD\Control%20entradas%20y%20salidas%202017%20Ma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uribe\Documents\2017\Planes\8447-SEDESOL\PAC%20SEDESOL%20201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s"/>
      <sheetName val="Glosario"/>
      <sheetName val="Conceptos"/>
    </sheetNames>
    <sheetDataSet>
      <sheetData sheetId="0"/>
      <sheetData sheetId="1">
        <row r="6">
          <cell r="E6" t="str">
            <v>ERZ</v>
          </cell>
        </row>
        <row r="7">
          <cell r="E7" t="str">
            <v>AMJ</v>
          </cell>
        </row>
        <row r="8">
          <cell r="E8" t="str">
            <v>NVVM</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0"/>
  <sheetViews>
    <sheetView zoomScale="68" zoomScaleNormal="68" zoomScaleSheetLayoutView="55" workbookViewId="0">
      <pane xSplit="2" ySplit="10" topLeftCell="C50" activePane="bottomRight" state="frozen"/>
      <selection pane="topRight" activeCell="C1" sqref="C1"/>
      <selection pane="bottomLeft" activeCell="A11" sqref="A11"/>
      <selection pane="bottomRight" activeCell="J17" sqref="J17"/>
    </sheetView>
  </sheetViews>
  <sheetFormatPr defaultColWidth="11.5703125" defaultRowHeight="12.75" x14ac:dyDescent="0.2"/>
  <cols>
    <col min="1" max="1" width="27.7109375" customWidth="1"/>
    <col min="2" max="2" width="36.85546875" customWidth="1"/>
    <col min="3" max="3" width="24.28515625" customWidth="1"/>
    <col min="4" max="4" width="22.5703125" style="184" customWidth="1"/>
    <col min="5" max="5" width="14" customWidth="1"/>
    <col min="6" max="7" width="32.7109375" customWidth="1"/>
    <col min="8" max="35" width="14.7109375" customWidth="1"/>
    <col min="36" max="36" width="26.85546875" customWidth="1"/>
    <col min="37" max="37" width="15.28515625" customWidth="1"/>
    <col min="38" max="38" width="14.7109375" style="5" customWidth="1"/>
    <col min="39" max="40" width="11.42578125" customWidth="1"/>
    <col min="41" max="41" width="19.28515625" customWidth="1"/>
    <col min="42" max="42" width="13.140625" customWidth="1"/>
  </cols>
  <sheetData>
    <row r="1" spans="1:54" ht="15.75" x14ac:dyDescent="0.25">
      <c r="A1" s="294" t="s">
        <v>0</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row>
    <row r="2" spans="1:54" ht="15.75" customHeight="1" x14ac:dyDescent="0.25">
      <c r="A2" s="295" t="s">
        <v>242</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row>
    <row r="3" spans="1:54" ht="15.75" customHeight="1" x14ac:dyDescent="0.2">
      <c r="A3" s="296" t="s">
        <v>193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row>
    <row r="4" spans="1:54" s="1" customFormat="1" ht="15.75" x14ac:dyDescent="0.2">
      <c r="B4" s="2"/>
      <c r="C4" s="2"/>
      <c r="D4" s="18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
      <c r="AN4" s="3"/>
    </row>
    <row r="5" spans="1:54" x14ac:dyDescent="0.2">
      <c r="F5" s="4"/>
      <c r="G5" s="297"/>
      <c r="H5" s="297"/>
      <c r="I5" s="297"/>
      <c r="J5" s="297"/>
      <c r="K5" s="297"/>
      <c r="L5" s="297"/>
      <c r="M5" s="297"/>
      <c r="N5" s="297"/>
      <c r="O5" s="297"/>
      <c r="P5" s="297"/>
    </row>
    <row r="6" spans="1:54" ht="26.25" customHeight="1" x14ac:dyDescent="0.25">
      <c r="A6" s="298" t="s">
        <v>1</v>
      </c>
      <c r="B6" s="299"/>
      <c r="C6" s="299"/>
      <c r="D6" s="299"/>
      <c r="E6" s="299"/>
      <c r="F6" s="299"/>
      <c r="G6" s="300"/>
      <c r="H6" s="301" t="s">
        <v>2</v>
      </c>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3"/>
      <c r="AJ6" s="301" t="s">
        <v>3</v>
      </c>
      <c r="AK6" s="302"/>
      <c r="AL6" s="302"/>
      <c r="AM6" s="302"/>
      <c r="AN6" s="302"/>
      <c r="AO6" s="302"/>
      <c r="AP6" s="303"/>
    </row>
    <row r="7" spans="1:54" s="6" customFormat="1" ht="34.5" customHeight="1" x14ac:dyDescent="0.2">
      <c r="A7" s="304" t="s">
        <v>4</v>
      </c>
      <c r="B7" s="287" t="s">
        <v>5</v>
      </c>
      <c r="C7" s="284" t="s">
        <v>6</v>
      </c>
      <c r="D7" s="284" t="s">
        <v>7</v>
      </c>
      <c r="E7" s="287" t="s">
        <v>8</v>
      </c>
      <c r="F7" s="290" t="s">
        <v>9</v>
      </c>
      <c r="G7" s="291"/>
      <c r="H7" s="290" t="s">
        <v>10</v>
      </c>
      <c r="I7" s="291"/>
      <c r="J7" s="290" t="s">
        <v>11</v>
      </c>
      <c r="K7" s="291"/>
      <c r="L7" s="323" t="s">
        <v>12</v>
      </c>
      <c r="M7" s="324"/>
      <c r="N7" s="290" t="s">
        <v>13</v>
      </c>
      <c r="O7" s="291"/>
      <c r="P7" s="321" t="s">
        <v>14</v>
      </c>
      <c r="Q7" s="322"/>
      <c r="R7" s="321" t="s">
        <v>15</v>
      </c>
      <c r="S7" s="322"/>
      <c r="T7" s="323" t="s">
        <v>16</v>
      </c>
      <c r="U7" s="324"/>
      <c r="V7" s="290" t="s">
        <v>11</v>
      </c>
      <c r="W7" s="291"/>
      <c r="X7" s="321" t="s">
        <v>17</v>
      </c>
      <c r="Y7" s="322"/>
      <c r="Z7" s="323" t="s">
        <v>18</v>
      </c>
      <c r="AA7" s="324"/>
      <c r="AB7" s="290" t="s">
        <v>11</v>
      </c>
      <c r="AC7" s="291"/>
      <c r="AD7" s="330" t="s">
        <v>19</v>
      </c>
      <c r="AE7" s="330"/>
      <c r="AF7" s="290" t="s">
        <v>20</v>
      </c>
      <c r="AG7" s="291"/>
      <c r="AH7" s="290" t="s">
        <v>21</v>
      </c>
      <c r="AI7" s="291"/>
      <c r="AJ7" s="306" t="s">
        <v>22</v>
      </c>
      <c r="AK7" s="309" t="s">
        <v>23</v>
      </c>
      <c r="AL7" s="310"/>
      <c r="AM7" s="313" t="s">
        <v>24</v>
      </c>
      <c r="AN7" s="314"/>
      <c r="AO7" s="313" t="s">
        <v>25</v>
      </c>
      <c r="AP7" s="314"/>
    </row>
    <row r="8" spans="1:54" s="6" customFormat="1" x14ac:dyDescent="0.2">
      <c r="A8" s="305"/>
      <c r="B8" s="288"/>
      <c r="C8" s="327"/>
      <c r="D8" s="285"/>
      <c r="E8" s="288"/>
      <c r="F8" s="292"/>
      <c r="G8" s="293"/>
      <c r="H8" s="317" t="s">
        <v>26</v>
      </c>
      <c r="I8" s="318"/>
      <c r="J8" s="7"/>
      <c r="K8" s="8"/>
      <c r="L8" s="319" t="s">
        <v>26</v>
      </c>
      <c r="M8" s="320"/>
      <c r="N8" s="331"/>
      <c r="O8" s="332"/>
      <c r="P8" s="321" t="s">
        <v>27</v>
      </c>
      <c r="Q8" s="322"/>
      <c r="R8" s="321" t="s">
        <v>28</v>
      </c>
      <c r="S8" s="322"/>
      <c r="T8" s="323" t="s">
        <v>29</v>
      </c>
      <c r="U8" s="324"/>
      <c r="V8" s="292"/>
      <c r="W8" s="293"/>
      <c r="X8" s="323" t="s">
        <v>28</v>
      </c>
      <c r="Y8" s="324"/>
      <c r="Z8" s="323" t="s">
        <v>30</v>
      </c>
      <c r="AA8" s="324"/>
      <c r="AB8" s="292"/>
      <c r="AC8" s="293"/>
      <c r="AD8" s="330"/>
      <c r="AE8" s="330"/>
      <c r="AF8" s="331"/>
      <c r="AG8" s="332"/>
      <c r="AH8" s="331"/>
      <c r="AI8" s="332"/>
      <c r="AJ8" s="307"/>
      <c r="AK8" s="311"/>
      <c r="AL8" s="312"/>
      <c r="AM8" s="315"/>
      <c r="AN8" s="316"/>
      <c r="AO8" s="315"/>
      <c r="AP8" s="316"/>
    </row>
    <row r="9" spans="1:54" s="6" customFormat="1" ht="17.25" customHeight="1" x14ac:dyDescent="0.2">
      <c r="A9" s="305"/>
      <c r="B9" s="289"/>
      <c r="C9" s="328"/>
      <c r="D9" s="286"/>
      <c r="E9" s="289"/>
      <c r="F9" s="9" t="s">
        <v>31</v>
      </c>
      <c r="G9" s="7" t="s">
        <v>32</v>
      </c>
      <c r="H9" s="10" t="s">
        <v>33</v>
      </c>
      <c r="I9" s="11" t="s">
        <v>34</v>
      </c>
      <c r="J9" s="10" t="s">
        <v>33</v>
      </c>
      <c r="K9" s="11" t="s">
        <v>34</v>
      </c>
      <c r="L9" s="10" t="s">
        <v>33</v>
      </c>
      <c r="M9" s="11" t="s">
        <v>34</v>
      </c>
      <c r="N9" s="10" t="s">
        <v>33</v>
      </c>
      <c r="O9" s="11" t="s">
        <v>34</v>
      </c>
      <c r="P9" s="10" t="s">
        <v>33</v>
      </c>
      <c r="Q9" s="11" t="s">
        <v>34</v>
      </c>
      <c r="R9" s="10" t="s">
        <v>33</v>
      </c>
      <c r="S9" s="11" t="s">
        <v>34</v>
      </c>
      <c r="T9" s="10" t="s">
        <v>33</v>
      </c>
      <c r="U9" s="11" t="s">
        <v>34</v>
      </c>
      <c r="V9" s="10" t="s">
        <v>33</v>
      </c>
      <c r="W9" s="11" t="s">
        <v>34</v>
      </c>
      <c r="X9" s="10" t="s">
        <v>33</v>
      </c>
      <c r="Y9" s="11" t="s">
        <v>34</v>
      </c>
      <c r="Z9" s="10" t="s">
        <v>33</v>
      </c>
      <c r="AA9" s="11" t="s">
        <v>34</v>
      </c>
      <c r="AB9" s="10" t="s">
        <v>33</v>
      </c>
      <c r="AC9" s="11" t="s">
        <v>34</v>
      </c>
      <c r="AD9" s="10" t="s">
        <v>33</v>
      </c>
      <c r="AE9" s="11" t="s">
        <v>34</v>
      </c>
      <c r="AF9" s="10" t="s">
        <v>33</v>
      </c>
      <c r="AG9" s="11" t="s">
        <v>34</v>
      </c>
      <c r="AH9" s="10" t="s">
        <v>33</v>
      </c>
      <c r="AI9" s="11" t="s">
        <v>34</v>
      </c>
      <c r="AJ9" s="308"/>
      <c r="AK9" s="12" t="s">
        <v>35</v>
      </c>
      <c r="AL9" s="12" t="s">
        <v>36</v>
      </c>
      <c r="AM9" s="12" t="s">
        <v>35</v>
      </c>
      <c r="AN9" s="12" t="s">
        <v>36</v>
      </c>
      <c r="AO9" s="12" t="s">
        <v>35</v>
      </c>
      <c r="AP9" s="12" t="s">
        <v>36</v>
      </c>
    </row>
    <row r="10" spans="1:54" ht="19.5" customHeight="1" x14ac:dyDescent="0.2">
      <c r="A10" s="325" t="s">
        <v>37</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row>
    <row r="11" spans="1:54" s="154" customFormat="1" ht="84.75" x14ac:dyDescent="0.2">
      <c r="A11" s="194" t="s">
        <v>146</v>
      </c>
      <c r="B11" s="205" t="s">
        <v>147</v>
      </c>
      <c r="C11" s="208">
        <f>D11*17.9671</f>
        <v>5390112.0329</v>
      </c>
      <c r="D11" s="209">
        <v>299999</v>
      </c>
      <c r="E11" s="210" t="s">
        <v>114</v>
      </c>
      <c r="F11" s="211" t="s">
        <v>56</v>
      </c>
      <c r="G11" s="207"/>
      <c r="H11" s="198">
        <v>42919</v>
      </c>
      <c r="I11" s="198"/>
      <c r="J11" s="198"/>
      <c r="K11" s="198"/>
      <c r="L11" s="198">
        <v>42936</v>
      </c>
      <c r="M11" s="198"/>
      <c r="N11" s="198" t="s">
        <v>143</v>
      </c>
      <c r="O11" s="198" t="s">
        <v>143</v>
      </c>
      <c r="P11" s="198" t="s">
        <v>143</v>
      </c>
      <c r="Q11" s="198" t="s">
        <v>143</v>
      </c>
      <c r="R11" s="198" t="s">
        <v>143</v>
      </c>
      <c r="S11" s="198" t="s">
        <v>143</v>
      </c>
      <c r="T11" s="198" t="s">
        <v>143</v>
      </c>
      <c r="U11" s="198" t="s">
        <v>246</v>
      </c>
      <c r="V11" s="198" t="s">
        <v>143</v>
      </c>
      <c r="W11" s="198" t="s">
        <v>143</v>
      </c>
      <c r="X11" s="198" t="s">
        <v>143</v>
      </c>
      <c r="Y11" s="198" t="s">
        <v>143</v>
      </c>
      <c r="Z11" s="198">
        <v>42948</v>
      </c>
      <c r="AA11" s="198"/>
      <c r="AB11" s="199" t="s">
        <v>143</v>
      </c>
      <c r="AC11" s="199" t="s">
        <v>143</v>
      </c>
      <c r="AD11" s="198">
        <v>42951</v>
      </c>
      <c r="AE11" s="198"/>
      <c r="AF11" s="198"/>
      <c r="AG11" s="198"/>
      <c r="AH11" s="198">
        <v>43091</v>
      </c>
      <c r="AI11" s="198"/>
      <c r="AJ11" s="212"/>
      <c r="AK11" s="213"/>
      <c r="AL11" s="213"/>
      <c r="AM11" s="214"/>
      <c r="AN11" s="214"/>
      <c r="AO11" s="214"/>
      <c r="AP11" s="214"/>
      <c r="AQ11" s="197"/>
      <c r="AR11" s="153"/>
      <c r="AS11" s="153"/>
      <c r="AT11" s="153"/>
      <c r="AU11" s="153"/>
      <c r="AV11" s="153"/>
      <c r="AW11" s="153"/>
      <c r="AX11" s="153"/>
      <c r="AY11" s="153"/>
      <c r="AZ11" s="153"/>
      <c r="BA11" s="153"/>
      <c r="BB11" s="153"/>
    </row>
    <row r="12" spans="1:54" s="160" customFormat="1" ht="84" x14ac:dyDescent="0.15">
      <c r="A12" s="194" t="s">
        <v>148</v>
      </c>
      <c r="B12" s="205" t="s">
        <v>151</v>
      </c>
      <c r="C12" s="208">
        <f t="shared" ref="C12:C22" si="0">D12*17.9671</f>
        <v>5390112.0329</v>
      </c>
      <c r="D12" s="216">
        <v>299999</v>
      </c>
      <c r="E12" s="210" t="s">
        <v>114</v>
      </c>
      <c r="F12" s="211" t="s">
        <v>56</v>
      </c>
      <c r="G12" s="207"/>
      <c r="H12" s="198">
        <v>42919</v>
      </c>
      <c r="I12" s="198"/>
      <c r="J12" s="198"/>
      <c r="K12" s="198"/>
      <c r="L12" s="199">
        <v>42936</v>
      </c>
      <c r="M12" s="199"/>
      <c r="N12" s="198" t="s">
        <v>143</v>
      </c>
      <c r="O12" s="198" t="s">
        <v>143</v>
      </c>
      <c r="P12" s="198" t="s">
        <v>143</v>
      </c>
      <c r="Q12" s="198" t="s">
        <v>143</v>
      </c>
      <c r="R12" s="198" t="s">
        <v>143</v>
      </c>
      <c r="S12" s="198" t="s">
        <v>143</v>
      </c>
      <c r="T12" s="198" t="s">
        <v>143</v>
      </c>
      <c r="U12" s="198" t="s">
        <v>143</v>
      </c>
      <c r="V12" s="198" t="s">
        <v>143</v>
      </c>
      <c r="W12" s="198" t="s">
        <v>143</v>
      </c>
      <c r="X12" s="198" t="s">
        <v>143</v>
      </c>
      <c r="Y12" s="198" t="s">
        <v>143</v>
      </c>
      <c r="Z12" s="199">
        <v>42948</v>
      </c>
      <c r="AA12" s="199"/>
      <c r="AB12" s="199" t="s">
        <v>143</v>
      </c>
      <c r="AC12" s="199" t="s">
        <v>143</v>
      </c>
      <c r="AD12" s="199">
        <v>42951</v>
      </c>
      <c r="AE12" s="199"/>
      <c r="AF12" s="199"/>
      <c r="AG12" s="199"/>
      <c r="AH12" s="199">
        <v>43091</v>
      </c>
      <c r="AI12" s="199"/>
      <c r="AJ12" s="217"/>
      <c r="AK12" s="218"/>
      <c r="AL12" s="213"/>
      <c r="AM12" s="213"/>
      <c r="AN12" s="213"/>
      <c r="AO12" s="213"/>
      <c r="AP12" s="213"/>
      <c r="AQ12" s="159"/>
      <c r="AR12" s="159"/>
      <c r="AS12" s="159"/>
      <c r="AT12" s="159"/>
      <c r="AU12" s="159"/>
      <c r="AV12" s="159"/>
      <c r="AW12" s="159"/>
      <c r="AX12" s="159"/>
      <c r="AY12" s="159"/>
      <c r="AZ12" s="159"/>
      <c r="BA12" s="159"/>
      <c r="BB12" s="159"/>
    </row>
    <row r="13" spans="1:54" s="160" customFormat="1" ht="115.5" x14ac:dyDescent="0.15">
      <c r="A13" s="194" t="s">
        <v>149</v>
      </c>
      <c r="B13" s="205" t="s">
        <v>150</v>
      </c>
      <c r="C13" s="208">
        <f t="shared" si="0"/>
        <v>5390112.0329</v>
      </c>
      <c r="D13" s="216">
        <v>299999</v>
      </c>
      <c r="E13" s="210" t="s">
        <v>114</v>
      </c>
      <c r="F13" s="211" t="s">
        <v>56</v>
      </c>
      <c r="G13" s="207"/>
      <c r="H13" s="198">
        <v>42919</v>
      </c>
      <c r="I13" s="198"/>
      <c r="J13" s="198"/>
      <c r="K13" s="198"/>
      <c r="L13" s="199">
        <v>42936</v>
      </c>
      <c r="M13" s="199"/>
      <c r="N13" s="198" t="s">
        <v>143</v>
      </c>
      <c r="O13" s="198" t="s">
        <v>143</v>
      </c>
      <c r="P13" s="198" t="s">
        <v>143</v>
      </c>
      <c r="Q13" s="198" t="s">
        <v>143</v>
      </c>
      <c r="R13" s="198" t="s">
        <v>143</v>
      </c>
      <c r="S13" s="198" t="s">
        <v>143</v>
      </c>
      <c r="T13" s="198" t="s">
        <v>143</v>
      </c>
      <c r="U13" s="198" t="s">
        <v>143</v>
      </c>
      <c r="V13" s="198" t="s">
        <v>143</v>
      </c>
      <c r="W13" s="198" t="s">
        <v>143</v>
      </c>
      <c r="X13" s="198" t="s">
        <v>143</v>
      </c>
      <c r="Y13" s="198" t="s">
        <v>143</v>
      </c>
      <c r="Z13" s="199">
        <v>42948</v>
      </c>
      <c r="AA13" s="199"/>
      <c r="AB13" s="199" t="s">
        <v>143</v>
      </c>
      <c r="AC13" s="199" t="s">
        <v>143</v>
      </c>
      <c r="AD13" s="199">
        <v>42951</v>
      </c>
      <c r="AE13" s="199"/>
      <c r="AF13" s="199"/>
      <c r="AG13" s="199"/>
      <c r="AH13" s="199">
        <v>43091</v>
      </c>
      <c r="AI13" s="199"/>
      <c r="AJ13" s="217"/>
      <c r="AK13" s="218"/>
      <c r="AL13" s="213"/>
      <c r="AM13" s="213"/>
      <c r="AN13" s="213"/>
      <c r="AO13" s="213"/>
      <c r="AP13" s="213"/>
      <c r="AQ13" s="159"/>
      <c r="AR13" s="159"/>
      <c r="AS13" s="159"/>
      <c r="AT13" s="159"/>
      <c r="AU13" s="159"/>
      <c r="AV13" s="159"/>
      <c r="AW13" s="159"/>
      <c r="AX13" s="159"/>
      <c r="AY13" s="159"/>
      <c r="AZ13" s="159"/>
      <c r="BA13" s="159"/>
      <c r="BB13" s="159"/>
    </row>
    <row r="14" spans="1:54" s="160" customFormat="1" ht="93.75" customHeight="1" x14ac:dyDescent="0.15">
      <c r="A14" s="239" t="s">
        <v>152</v>
      </c>
      <c r="B14" s="240" t="s">
        <v>153</v>
      </c>
      <c r="C14" s="241">
        <f t="shared" si="0"/>
        <v>4491775</v>
      </c>
      <c r="D14" s="258">
        <v>250000</v>
      </c>
      <c r="E14" s="242" t="s">
        <v>114</v>
      </c>
      <c r="F14" s="243" t="s">
        <v>56</v>
      </c>
      <c r="G14" s="244" t="s">
        <v>56</v>
      </c>
      <c r="H14" s="245">
        <v>42919</v>
      </c>
      <c r="I14" s="245">
        <v>42940</v>
      </c>
      <c r="J14" s="245">
        <v>42947</v>
      </c>
      <c r="K14" s="245">
        <v>42947</v>
      </c>
      <c r="L14" s="246">
        <v>42965</v>
      </c>
      <c r="M14" s="246"/>
      <c r="N14" s="245" t="s">
        <v>143</v>
      </c>
      <c r="O14" s="245" t="s">
        <v>143</v>
      </c>
      <c r="P14" s="245" t="s">
        <v>143</v>
      </c>
      <c r="Q14" s="245" t="s">
        <v>143</v>
      </c>
      <c r="R14" s="245" t="s">
        <v>143</v>
      </c>
      <c r="S14" s="245" t="s">
        <v>143</v>
      </c>
      <c r="T14" s="245" t="s">
        <v>143</v>
      </c>
      <c r="U14" s="245" t="s">
        <v>143</v>
      </c>
      <c r="V14" s="245" t="s">
        <v>143</v>
      </c>
      <c r="W14" s="245" t="s">
        <v>143</v>
      </c>
      <c r="X14" s="245" t="s">
        <v>143</v>
      </c>
      <c r="Y14" s="245" t="s">
        <v>143</v>
      </c>
      <c r="Z14" s="246">
        <v>42965</v>
      </c>
      <c r="AA14" s="246"/>
      <c r="AB14" s="246">
        <v>42972</v>
      </c>
      <c r="AC14" s="246"/>
      <c r="AD14" s="246">
        <v>42979</v>
      </c>
      <c r="AE14" s="246"/>
      <c r="AF14" s="246">
        <v>42986</v>
      </c>
      <c r="AG14" s="246"/>
      <c r="AH14" s="246">
        <v>43098</v>
      </c>
      <c r="AI14" s="246"/>
      <c r="AJ14" s="247"/>
      <c r="AK14" s="248"/>
      <c r="AL14" s="249"/>
      <c r="AM14" s="249"/>
      <c r="AN14" s="249"/>
      <c r="AO14" s="249"/>
      <c r="AP14" s="249"/>
      <c r="AQ14" s="159"/>
      <c r="AR14" s="159"/>
      <c r="AS14" s="159"/>
      <c r="AT14" s="159"/>
      <c r="AU14" s="159"/>
      <c r="AV14" s="159"/>
      <c r="AW14" s="159"/>
      <c r="AX14" s="159"/>
      <c r="AY14" s="159"/>
      <c r="AZ14" s="159"/>
      <c r="BA14" s="159"/>
      <c r="BB14" s="159"/>
    </row>
    <row r="15" spans="1:54" s="160" customFormat="1" ht="177.75" customHeight="1" x14ac:dyDescent="0.15">
      <c r="A15" s="205" t="s">
        <v>154</v>
      </c>
      <c r="B15" s="205" t="s">
        <v>155</v>
      </c>
      <c r="C15" s="283">
        <v>8000000</v>
      </c>
      <c r="D15" s="272">
        <v>460000</v>
      </c>
      <c r="E15" s="210" t="s">
        <v>114</v>
      </c>
      <c r="F15" s="211" t="s">
        <v>52</v>
      </c>
      <c r="G15" s="211" t="s">
        <v>52</v>
      </c>
      <c r="H15" s="198">
        <v>42828</v>
      </c>
      <c r="I15" s="198">
        <v>42878</v>
      </c>
      <c r="J15" s="198">
        <v>42881</v>
      </c>
      <c r="K15" s="198">
        <v>42881</v>
      </c>
      <c r="L15" s="199">
        <v>42858</v>
      </c>
      <c r="M15" s="251">
        <v>42958</v>
      </c>
      <c r="N15" s="251">
        <v>43025</v>
      </c>
      <c r="O15" s="251">
        <v>43025</v>
      </c>
      <c r="P15" s="199">
        <v>42859</v>
      </c>
      <c r="Q15" s="232"/>
      <c r="R15" s="199">
        <v>42891</v>
      </c>
      <c r="S15" s="199"/>
      <c r="T15" s="199">
        <v>42892</v>
      </c>
      <c r="U15" s="199"/>
      <c r="V15" s="198" t="s">
        <v>143</v>
      </c>
      <c r="W15" s="198" t="s">
        <v>143</v>
      </c>
      <c r="X15" s="199" t="s">
        <v>143</v>
      </c>
      <c r="Y15" s="199" t="s">
        <v>143</v>
      </c>
      <c r="Z15" s="199">
        <v>42895</v>
      </c>
      <c r="AA15" s="199"/>
      <c r="AB15" s="199" t="s">
        <v>143</v>
      </c>
      <c r="AC15" s="199" t="s">
        <v>143</v>
      </c>
      <c r="AD15" s="199">
        <v>42898</v>
      </c>
      <c r="AE15" s="199"/>
      <c r="AF15" s="199"/>
      <c r="AG15" s="199"/>
      <c r="AH15" s="199">
        <v>42953</v>
      </c>
      <c r="AI15" s="199"/>
      <c r="AJ15" s="217"/>
      <c r="AK15" s="218"/>
      <c r="AL15" s="213"/>
      <c r="AM15" s="213"/>
      <c r="AN15" s="213"/>
      <c r="AO15" s="213"/>
      <c r="AP15" s="213"/>
      <c r="AQ15" s="274"/>
      <c r="AR15" s="159"/>
      <c r="AS15" s="159"/>
      <c r="AT15" s="159"/>
      <c r="AU15" s="159"/>
      <c r="AV15" s="159"/>
      <c r="AW15" s="159"/>
      <c r="AX15" s="159"/>
      <c r="AY15" s="159"/>
      <c r="AZ15" s="159"/>
      <c r="BA15" s="159"/>
      <c r="BB15" s="159"/>
    </row>
    <row r="16" spans="1:54" s="160" customFormat="1" ht="203.25" customHeight="1" x14ac:dyDescent="0.15">
      <c r="A16" s="205" t="s">
        <v>156</v>
      </c>
      <c r="B16" s="205" t="s">
        <v>157</v>
      </c>
      <c r="C16" s="208">
        <f t="shared" si="0"/>
        <v>3593419.9999999995</v>
      </c>
      <c r="D16" s="216">
        <v>200000</v>
      </c>
      <c r="E16" s="210" t="s">
        <v>114</v>
      </c>
      <c r="F16" s="211" t="s">
        <v>56</v>
      </c>
      <c r="G16" s="207" t="s">
        <v>56</v>
      </c>
      <c r="H16" s="198">
        <v>42828</v>
      </c>
      <c r="I16" s="198">
        <v>43018</v>
      </c>
      <c r="J16" s="198">
        <v>42877</v>
      </c>
      <c r="K16" s="198">
        <v>42877</v>
      </c>
      <c r="L16" s="199">
        <v>42849</v>
      </c>
      <c r="M16" s="199"/>
      <c r="N16" s="199" t="s">
        <v>143</v>
      </c>
      <c r="O16" s="199" t="s">
        <v>143</v>
      </c>
      <c r="P16" s="199" t="s">
        <v>143</v>
      </c>
      <c r="Q16" s="199" t="s">
        <v>143</v>
      </c>
      <c r="R16" s="199" t="s">
        <v>143</v>
      </c>
      <c r="S16" s="199" t="s">
        <v>143</v>
      </c>
      <c r="T16" s="199" t="s">
        <v>143</v>
      </c>
      <c r="U16" s="199" t="s">
        <v>143</v>
      </c>
      <c r="V16" s="199" t="s">
        <v>143</v>
      </c>
      <c r="W16" s="199" t="s">
        <v>143</v>
      </c>
      <c r="X16" s="199" t="s">
        <v>143</v>
      </c>
      <c r="Y16" s="199" t="s">
        <v>143</v>
      </c>
      <c r="Z16" s="199">
        <v>42877</v>
      </c>
      <c r="AA16" s="251">
        <v>43045</v>
      </c>
      <c r="AB16" s="199" t="s">
        <v>143</v>
      </c>
      <c r="AC16" s="251">
        <v>43048</v>
      </c>
      <c r="AD16" s="199">
        <v>42916</v>
      </c>
      <c r="AE16" s="251">
        <v>43052</v>
      </c>
      <c r="AF16" s="251">
        <v>43063</v>
      </c>
      <c r="AG16" s="251">
        <v>43068</v>
      </c>
      <c r="AH16" s="199">
        <v>43098</v>
      </c>
      <c r="AI16" s="199"/>
      <c r="AJ16" s="261" t="s">
        <v>238</v>
      </c>
      <c r="AK16" s="260">
        <v>3800000</v>
      </c>
      <c r="AL16" s="262">
        <f>AK16/19.0526</f>
        <v>199447.84438869235</v>
      </c>
      <c r="AM16" s="262">
        <v>0</v>
      </c>
      <c r="AN16" s="262">
        <v>0</v>
      </c>
      <c r="AO16" s="213"/>
      <c r="AP16" s="213"/>
      <c r="AQ16" s="274"/>
      <c r="AR16" s="159"/>
      <c r="AS16" s="159"/>
      <c r="AT16" s="159"/>
      <c r="AU16" s="159"/>
      <c r="AV16" s="159"/>
      <c r="AW16" s="159"/>
      <c r="AX16" s="159"/>
      <c r="AY16" s="159"/>
      <c r="AZ16" s="159"/>
      <c r="BA16" s="159"/>
      <c r="BB16" s="159"/>
    </row>
    <row r="17" spans="1:54" s="160" customFormat="1" ht="84" x14ac:dyDescent="0.15">
      <c r="A17" s="205" t="s">
        <v>170</v>
      </c>
      <c r="B17" s="205" t="s">
        <v>171</v>
      </c>
      <c r="C17" s="208">
        <f t="shared" si="0"/>
        <v>4042597.4999999995</v>
      </c>
      <c r="D17" s="216">
        <v>225000</v>
      </c>
      <c r="E17" s="210" t="s">
        <v>114</v>
      </c>
      <c r="F17" s="211" t="s">
        <v>56</v>
      </c>
      <c r="G17" s="207" t="s">
        <v>56</v>
      </c>
      <c r="H17" s="198">
        <v>42872</v>
      </c>
      <c r="I17" s="198">
        <v>42857</v>
      </c>
      <c r="J17" s="198">
        <v>42871</v>
      </c>
      <c r="K17" s="198">
        <v>42871</v>
      </c>
      <c r="L17" s="199">
        <v>42888</v>
      </c>
      <c r="M17" s="251">
        <v>42986</v>
      </c>
      <c r="N17" s="251">
        <v>43005</v>
      </c>
      <c r="O17" s="251">
        <v>43005</v>
      </c>
      <c r="P17" s="199" t="s">
        <v>143</v>
      </c>
      <c r="Q17" s="199" t="s">
        <v>143</v>
      </c>
      <c r="R17" s="199" t="s">
        <v>143</v>
      </c>
      <c r="S17" s="199" t="s">
        <v>143</v>
      </c>
      <c r="T17" s="199" t="s">
        <v>143</v>
      </c>
      <c r="U17" s="199" t="s">
        <v>143</v>
      </c>
      <c r="V17" s="199" t="s">
        <v>143</v>
      </c>
      <c r="W17" s="199" t="s">
        <v>143</v>
      </c>
      <c r="X17" s="199" t="s">
        <v>143</v>
      </c>
      <c r="Y17" s="199" t="s">
        <v>143</v>
      </c>
      <c r="Z17" s="199">
        <v>42902</v>
      </c>
      <c r="AA17" s="251">
        <v>42970</v>
      </c>
      <c r="AB17" s="251">
        <v>43005</v>
      </c>
      <c r="AC17" s="251">
        <v>43005</v>
      </c>
      <c r="AD17" s="199">
        <v>42916</v>
      </c>
      <c r="AE17" s="251">
        <v>43007</v>
      </c>
      <c r="AF17" s="251">
        <v>43038</v>
      </c>
      <c r="AG17" s="251">
        <v>43038</v>
      </c>
      <c r="AH17" s="199">
        <v>43098</v>
      </c>
      <c r="AI17" s="199"/>
      <c r="AJ17" s="259" t="s">
        <v>232</v>
      </c>
      <c r="AK17" s="260">
        <v>4650000</v>
      </c>
      <c r="AL17" s="253">
        <f>AK17/18.1979</f>
        <v>255523.98903170147</v>
      </c>
      <c r="AM17" s="262">
        <v>0</v>
      </c>
      <c r="AN17" s="262">
        <v>0</v>
      </c>
      <c r="AO17" s="213"/>
      <c r="AP17" s="213"/>
      <c r="AQ17" s="266"/>
      <c r="AR17" s="159"/>
      <c r="AS17" s="159"/>
      <c r="AT17" s="159"/>
      <c r="AU17" s="159"/>
      <c r="AV17" s="159"/>
      <c r="AW17" s="159"/>
      <c r="AX17" s="159"/>
      <c r="AY17" s="159"/>
      <c r="AZ17" s="159"/>
      <c r="BA17" s="159"/>
      <c r="BB17" s="159"/>
    </row>
    <row r="18" spans="1:54" s="160" customFormat="1" ht="57" customHeight="1" x14ac:dyDescent="0.15">
      <c r="A18" s="205" t="s">
        <v>172</v>
      </c>
      <c r="B18" s="205" t="s">
        <v>173</v>
      </c>
      <c r="C18" s="208">
        <f t="shared" si="0"/>
        <v>5390112.0329</v>
      </c>
      <c r="D18" s="216">
        <v>299999</v>
      </c>
      <c r="E18" s="210" t="s">
        <v>114</v>
      </c>
      <c r="F18" s="211" t="s">
        <v>56</v>
      </c>
      <c r="G18" s="207" t="s">
        <v>56</v>
      </c>
      <c r="H18" s="198">
        <v>42874</v>
      </c>
      <c r="I18" s="198">
        <v>42866</v>
      </c>
      <c r="J18" s="198">
        <v>42873</v>
      </c>
      <c r="K18" s="198">
        <v>42873</v>
      </c>
      <c r="L18" s="199">
        <v>42894</v>
      </c>
      <c r="M18" s="251">
        <v>42978</v>
      </c>
      <c r="N18" s="251">
        <v>43006</v>
      </c>
      <c r="O18" s="251">
        <v>43006</v>
      </c>
      <c r="P18" s="199" t="s">
        <v>143</v>
      </c>
      <c r="Q18" s="199" t="s">
        <v>143</v>
      </c>
      <c r="R18" s="199" t="s">
        <v>143</v>
      </c>
      <c r="S18" s="199" t="s">
        <v>143</v>
      </c>
      <c r="T18" s="199" t="s">
        <v>143</v>
      </c>
      <c r="U18" s="199" t="s">
        <v>143</v>
      </c>
      <c r="V18" s="199" t="s">
        <v>143</v>
      </c>
      <c r="W18" s="199" t="s">
        <v>143</v>
      </c>
      <c r="X18" s="199" t="s">
        <v>143</v>
      </c>
      <c r="Y18" s="199" t="s">
        <v>143</v>
      </c>
      <c r="Z18" s="199">
        <v>42902</v>
      </c>
      <c r="AA18" s="251">
        <v>42968</v>
      </c>
      <c r="AB18" s="199" t="s">
        <v>143</v>
      </c>
      <c r="AC18" s="199" t="s">
        <v>143</v>
      </c>
      <c r="AD18" s="199">
        <v>42916</v>
      </c>
      <c r="AE18" s="251">
        <v>43007</v>
      </c>
      <c r="AF18" s="251">
        <v>43028</v>
      </c>
      <c r="AG18" s="251">
        <v>43028</v>
      </c>
      <c r="AH18" s="199">
        <v>43098</v>
      </c>
      <c r="AI18" s="199"/>
      <c r="AJ18" s="261" t="s">
        <v>229</v>
      </c>
      <c r="AK18" s="260">
        <v>6000000</v>
      </c>
      <c r="AL18" s="253">
        <f>AK18/18.1979</f>
        <v>329708.37294413091</v>
      </c>
      <c r="AM18" s="262">
        <v>0</v>
      </c>
      <c r="AN18" s="262">
        <v>0</v>
      </c>
      <c r="AO18" s="213"/>
      <c r="AP18" s="213"/>
      <c r="AQ18" s="266"/>
      <c r="AR18" s="159"/>
      <c r="AS18" s="159"/>
      <c r="AT18" s="159"/>
      <c r="AU18" s="159"/>
      <c r="AV18" s="159"/>
      <c r="AW18" s="159"/>
      <c r="AX18" s="159"/>
      <c r="AY18" s="159"/>
      <c r="AZ18" s="159"/>
      <c r="BA18" s="159"/>
      <c r="BB18" s="159"/>
    </row>
    <row r="19" spans="1:54" s="160" customFormat="1" ht="69" customHeight="1" x14ac:dyDescent="0.15">
      <c r="A19" s="205" t="s">
        <v>174</v>
      </c>
      <c r="B19" s="205" t="s">
        <v>175</v>
      </c>
      <c r="C19" s="208">
        <f t="shared" si="0"/>
        <v>12576969.999999998</v>
      </c>
      <c r="D19" s="209">
        <v>700000</v>
      </c>
      <c r="E19" s="210" t="s">
        <v>114</v>
      </c>
      <c r="F19" s="211" t="s">
        <v>52</v>
      </c>
      <c r="G19" s="207"/>
      <c r="H19" s="198">
        <v>42828</v>
      </c>
      <c r="I19" s="198"/>
      <c r="J19" s="199"/>
      <c r="K19" s="199"/>
      <c r="L19" s="199">
        <v>42858</v>
      </c>
      <c r="M19" s="199"/>
      <c r="N19" s="199" t="s">
        <v>143</v>
      </c>
      <c r="O19" s="199" t="s">
        <v>143</v>
      </c>
      <c r="P19" s="199">
        <v>42859</v>
      </c>
      <c r="Q19" s="199"/>
      <c r="R19" s="199">
        <v>42891</v>
      </c>
      <c r="S19" s="199"/>
      <c r="T19" s="199">
        <v>42892</v>
      </c>
      <c r="U19" s="199"/>
      <c r="V19" s="199" t="s">
        <v>143</v>
      </c>
      <c r="W19" s="199" t="s">
        <v>143</v>
      </c>
      <c r="X19" s="199" t="s">
        <v>143</v>
      </c>
      <c r="Y19" s="199" t="s">
        <v>143</v>
      </c>
      <c r="Z19" s="199">
        <v>42895</v>
      </c>
      <c r="AA19" s="199"/>
      <c r="AB19" s="199" t="s">
        <v>143</v>
      </c>
      <c r="AC19" s="199" t="s">
        <v>143</v>
      </c>
      <c r="AD19" s="199">
        <v>42898</v>
      </c>
      <c r="AE19" s="199"/>
      <c r="AF19" s="199"/>
      <c r="AG19" s="199"/>
      <c r="AH19" s="199">
        <v>43318</v>
      </c>
      <c r="AI19" s="199"/>
      <c r="AJ19" s="217"/>
      <c r="AK19" s="218"/>
      <c r="AL19" s="218"/>
      <c r="AM19" s="213"/>
      <c r="AN19" s="213"/>
      <c r="AO19" s="213"/>
      <c r="AP19" s="213"/>
      <c r="AQ19" s="266"/>
      <c r="AR19" s="159"/>
      <c r="AS19" s="159"/>
      <c r="AT19" s="159"/>
      <c r="AU19" s="159"/>
      <c r="AV19" s="159"/>
      <c r="AW19" s="159"/>
      <c r="AX19" s="159"/>
      <c r="AY19" s="159"/>
      <c r="AZ19" s="159"/>
      <c r="BA19" s="159"/>
      <c r="BB19" s="159"/>
    </row>
    <row r="20" spans="1:54" s="160" customFormat="1" ht="221.25" customHeight="1" x14ac:dyDescent="0.15">
      <c r="A20" s="194" t="s">
        <v>179</v>
      </c>
      <c r="B20" s="205" t="s">
        <v>180</v>
      </c>
      <c r="C20" s="208">
        <f t="shared" si="0"/>
        <v>1437367.9999999998</v>
      </c>
      <c r="D20" s="216">
        <v>80000</v>
      </c>
      <c r="E20" s="210" t="s">
        <v>114</v>
      </c>
      <c r="F20" s="211" t="s">
        <v>56</v>
      </c>
      <c r="G20" s="207" t="s">
        <v>56</v>
      </c>
      <c r="H20" s="198">
        <v>42870</v>
      </c>
      <c r="I20" s="198">
        <v>42878</v>
      </c>
      <c r="J20" s="198">
        <v>42885</v>
      </c>
      <c r="K20" s="198">
        <v>42885</v>
      </c>
      <c r="L20" s="199">
        <v>42887</v>
      </c>
      <c r="M20" s="251">
        <v>42919</v>
      </c>
      <c r="N20" s="251">
        <v>42963</v>
      </c>
      <c r="O20" s="251">
        <v>42963</v>
      </c>
      <c r="P20" s="199" t="s">
        <v>143</v>
      </c>
      <c r="Q20" s="199" t="s">
        <v>143</v>
      </c>
      <c r="R20" s="199" t="s">
        <v>143</v>
      </c>
      <c r="S20" s="199" t="s">
        <v>143</v>
      </c>
      <c r="T20" s="199" t="s">
        <v>143</v>
      </c>
      <c r="U20" s="199" t="s">
        <v>143</v>
      </c>
      <c r="V20" s="199" t="s">
        <v>143</v>
      </c>
      <c r="W20" s="199" t="s">
        <v>143</v>
      </c>
      <c r="X20" s="199" t="s">
        <v>143</v>
      </c>
      <c r="Y20" s="199" t="s">
        <v>143</v>
      </c>
      <c r="Z20" s="199">
        <v>42912</v>
      </c>
      <c r="AA20" s="251">
        <v>42941</v>
      </c>
      <c r="AB20" s="199" t="s">
        <v>143</v>
      </c>
      <c r="AC20" s="199" t="s">
        <v>143</v>
      </c>
      <c r="AD20" s="199">
        <v>42916</v>
      </c>
      <c r="AE20" s="251">
        <v>42963</v>
      </c>
      <c r="AF20" s="251">
        <v>43013</v>
      </c>
      <c r="AG20" s="251">
        <v>43013</v>
      </c>
      <c r="AH20" s="199">
        <v>43098</v>
      </c>
      <c r="AI20" s="199"/>
      <c r="AJ20" s="251" t="s">
        <v>231</v>
      </c>
      <c r="AK20" s="260">
        <v>1600000</v>
      </c>
      <c r="AL20" s="253">
        <f>AK20/17.8483</f>
        <v>89644.391902870309</v>
      </c>
      <c r="AM20" s="262">
        <v>0</v>
      </c>
      <c r="AN20" s="262">
        <v>0</v>
      </c>
      <c r="AO20" s="213"/>
      <c r="AP20" s="213"/>
      <c r="AQ20" s="266"/>
      <c r="AR20" s="159"/>
      <c r="AS20" s="159"/>
      <c r="AT20" s="159"/>
      <c r="AU20" s="159"/>
      <c r="AV20" s="159"/>
      <c r="AW20" s="159"/>
      <c r="AX20" s="159"/>
      <c r="AY20" s="159"/>
      <c r="AZ20" s="159"/>
      <c r="BA20" s="159"/>
      <c r="BB20" s="159"/>
    </row>
    <row r="21" spans="1:54" s="160" customFormat="1" ht="105" x14ac:dyDescent="0.15">
      <c r="A21" s="194" t="s">
        <v>181</v>
      </c>
      <c r="B21" s="205" t="s">
        <v>182</v>
      </c>
      <c r="C21" s="208">
        <f t="shared" si="0"/>
        <v>3054406.9999999995</v>
      </c>
      <c r="D21" s="216">
        <v>170000</v>
      </c>
      <c r="E21" s="220" t="s">
        <v>114</v>
      </c>
      <c r="F21" s="221" t="s">
        <v>56</v>
      </c>
      <c r="G21" s="207" t="s">
        <v>56</v>
      </c>
      <c r="H21" s="222">
        <v>42870</v>
      </c>
      <c r="I21" s="198">
        <v>42866</v>
      </c>
      <c r="J21" s="198">
        <v>42873</v>
      </c>
      <c r="K21" s="198">
        <v>42873</v>
      </c>
      <c r="L21" s="200">
        <v>42891</v>
      </c>
      <c r="M21" s="251">
        <v>42982</v>
      </c>
      <c r="N21" s="269">
        <v>42997</v>
      </c>
      <c r="O21" s="269">
        <v>42997</v>
      </c>
      <c r="P21" s="200" t="s">
        <v>143</v>
      </c>
      <c r="Q21" s="200" t="s">
        <v>143</v>
      </c>
      <c r="R21" s="200" t="s">
        <v>143</v>
      </c>
      <c r="S21" s="200" t="s">
        <v>143</v>
      </c>
      <c r="T21" s="200" t="s">
        <v>143</v>
      </c>
      <c r="U21" s="200" t="s">
        <v>143</v>
      </c>
      <c r="V21" s="200" t="s">
        <v>143</v>
      </c>
      <c r="W21" s="200" t="s">
        <v>143</v>
      </c>
      <c r="X21" s="200" t="s">
        <v>143</v>
      </c>
      <c r="Y21" s="200" t="s">
        <v>143</v>
      </c>
      <c r="Z21" s="200">
        <v>42911</v>
      </c>
      <c r="AA21" s="269">
        <v>42970</v>
      </c>
      <c r="AB21" s="199" t="s">
        <v>143</v>
      </c>
      <c r="AC21" s="199" t="s">
        <v>143</v>
      </c>
      <c r="AD21" s="200">
        <v>42916</v>
      </c>
      <c r="AE21" s="251">
        <v>42997</v>
      </c>
      <c r="AF21" s="251">
        <v>43028</v>
      </c>
      <c r="AG21" s="251">
        <v>43028</v>
      </c>
      <c r="AH21" s="200">
        <v>43098</v>
      </c>
      <c r="AI21" s="200"/>
      <c r="AJ21" s="251" t="s">
        <v>230</v>
      </c>
      <c r="AK21" s="260">
        <v>2650000</v>
      </c>
      <c r="AL21" s="253">
        <f>AK21/17.761</f>
        <v>149203.31062440178</v>
      </c>
      <c r="AM21" s="253">
        <v>0</v>
      </c>
      <c r="AN21" s="253">
        <v>0</v>
      </c>
      <c r="AO21" s="224"/>
      <c r="AP21" s="224"/>
      <c r="AQ21" s="266"/>
      <c r="AR21" s="159"/>
      <c r="AS21" s="159"/>
      <c r="AT21" s="159"/>
      <c r="AU21" s="159"/>
      <c r="AV21" s="159"/>
      <c r="AW21" s="159"/>
      <c r="AX21" s="159"/>
      <c r="AY21" s="159"/>
      <c r="AZ21" s="159"/>
      <c r="BA21" s="159"/>
      <c r="BB21" s="159"/>
    </row>
    <row r="22" spans="1:54" s="160" customFormat="1" ht="279.75" customHeight="1" x14ac:dyDescent="0.15">
      <c r="A22" s="194" t="s">
        <v>183</v>
      </c>
      <c r="B22" s="205" t="s">
        <v>184</v>
      </c>
      <c r="C22" s="208">
        <f t="shared" si="0"/>
        <v>1437367.9999999998</v>
      </c>
      <c r="D22" s="216">
        <v>80000</v>
      </c>
      <c r="E22" s="210" t="s">
        <v>114</v>
      </c>
      <c r="F22" s="211" t="s">
        <v>56</v>
      </c>
      <c r="G22" s="207" t="s">
        <v>56</v>
      </c>
      <c r="H22" s="198">
        <v>42870</v>
      </c>
      <c r="I22" s="198">
        <v>42857</v>
      </c>
      <c r="J22" s="198">
        <v>42871</v>
      </c>
      <c r="K22" s="198">
        <v>42871</v>
      </c>
      <c r="L22" s="199">
        <v>42891</v>
      </c>
      <c r="M22" s="251">
        <v>42977</v>
      </c>
      <c r="N22" s="251">
        <v>43012</v>
      </c>
      <c r="O22" s="251">
        <v>43012</v>
      </c>
      <c r="P22" s="199" t="s">
        <v>143</v>
      </c>
      <c r="Q22" s="199" t="s">
        <v>143</v>
      </c>
      <c r="R22" s="199" t="s">
        <v>143</v>
      </c>
      <c r="S22" s="199" t="s">
        <v>143</v>
      </c>
      <c r="T22" s="199" t="s">
        <v>143</v>
      </c>
      <c r="U22" s="199" t="s">
        <v>143</v>
      </c>
      <c r="V22" s="199" t="s">
        <v>143</v>
      </c>
      <c r="W22" s="199" t="s">
        <v>143</v>
      </c>
      <c r="X22" s="199" t="s">
        <v>143</v>
      </c>
      <c r="Y22" s="199" t="s">
        <v>143</v>
      </c>
      <c r="Z22" s="199">
        <v>42912</v>
      </c>
      <c r="AA22" s="251">
        <v>42962</v>
      </c>
      <c r="AB22" s="199" t="s">
        <v>143</v>
      </c>
      <c r="AC22" s="199" t="s">
        <v>143</v>
      </c>
      <c r="AD22" s="199">
        <v>42916</v>
      </c>
      <c r="AE22" s="251">
        <v>43013</v>
      </c>
      <c r="AF22" s="251">
        <v>43027</v>
      </c>
      <c r="AG22" s="251" t="s">
        <v>246</v>
      </c>
      <c r="AH22" s="199">
        <v>43098</v>
      </c>
      <c r="AI22" s="199"/>
      <c r="AJ22" s="259" t="s">
        <v>228</v>
      </c>
      <c r="AK22" s="260">
        <v>1650000</v>
      </c>
      <c r="AL22" s="253">
        <f>AK22/18.2282</f>
        <v>90519.085812093341</v>
      </c>
      <c r="AM22" s="262">
        <v>0</v>
      </c>
      <c r="AN22" s="262">
        <v>0</v>
      </c>
      <c r="AO22" s="213"/>
      <c r="AP22" s="213"/>
      <c r="AQ22" s="266"/>
      <c r="AR22" s="159"/>
      <c r="AS22" s="159"/>
      <c r="AT22" s="159"/>
      <c r="AU22" s="159"/>
      <c r="AV22" s="159"/>
      <c r="AW22" s="159"/>
      <c r="AX22" s="159"/>
      <c r="AY22" s="159"/>
      <c r="AZ22" s="159"/>
      <c r="BA22" s="159"/>
      <c r="BB22" s="159"/>
    </row>
    <row r="23" spans="1:54" s="160" customFormat="1" ht="85.5" customHeight="1" x14ac:dyDescent="0.15">
      <c r="A23" s="239" t="s">
        <v>247</v>
      </c>
      <c r="B23" s="240" t="s">
        <v>248</v>
      </c>
      <c r="C23" s="241">
        <v>6000000</v>
      </c>
      <c r="D23" s="282">
        <f>C23/17.7324</f>
        <v>338363.67327603709</v>
      </c>
      <c r="E23" s="242" t="s">
        <v>114</v>
      </c>
      <c r="F23" s="243" t="s">
        <v>62</v>
      </c>
      <c r="G23" s="244"/>
      <c r="H23" s="245" t="s">
        <v>143</v>
      </c>
      <c r="I23" s="245"/>
      <c r="J23" s="246" t="s">
        <v>143</v>
      </c>
      <c r="K23" s="246"/>
      <c r="L23" s="246" t="s">
        <v>143</v>
      </c>
      <c r="M23" s="246"/>
      <c r="N23" s="246" t="s">
        <v>143</v>
      </c>
      <c r="O23" s="246"/>
      <c r="P23" s="246" t="s">
        <v>143</v>
      </c>
      <c r="Q23" s="246"/>
      <c r="R23" s="246" t="s">
        <v>143</v>
      </c>
      <c r="S23" s="246"/>
      <c r="T23" s="246" t="s">
        <v>143</v>
      </c>
      <c r="U23" s="246"/>
      <c r="V23" s="246" t="s">
        <v>143</v>
      </c>
      <c r="W23" s="246"/>
      <c r="X23" s="246" t="s">
        <v>143</v>
      </c>
      <c r="Y23" s="246"/>
      <c r="Z23" s="246">
        <v>42975</v>
      </c>
      <c r="AA23" s="246"/>
      <c r="AB23" s="246">
        <v>42982</v>
      </c>
      <c r="AC23" s="246"/>
      <c r="AD23" s="246">
        <v>42982</v>
      </c>
      <c r="AE23" s="246"/>
      <c r="AF23" s="246">
        <v>42989</v>
      </c>
      <c r="AG23" s="246"/>
      <c r="AH23" s="246">
        <v>43098</v>
      </c>
      <c r="AI23" s="246"/>
      <c r="AJ23" s="247"/>
      <c r="AK23" s="248"/>
      <c r="AL23" s="249"/>
      <c r="AM23" s="249"/>
      <c r="AN23" s="249"/>
      <c r="AO23" s="249"/>
      <c r="AP23" s="249"/>
      <c r="AQ23" s="266"/>
      <c r="AR23" s="159"/>
      <c r="AS23" s="159"/>
      <c r="AT23" s="159"/>
      <c r="AU23" s="159"/>
      <c r="AV23" s="159"/>
      <c r="AW23" s="159"/>
      <c r="AX23" s="159"/>
      <c r="AY23" s="159"/>
      <c r="AZ23" s="159"/>
      <c r="BA23" s="159"/>
      <c r="BB23" s="159"/>
    </row>
    <row r="24" spans="1:54" s="160" customFormat="1" ht="25.5" customHeight="1" x14ac:dyDescent="0.2">
      <c r="A24" s="281"/>
      <c r="B24" s="149"/>
      <c r="C24" s="155"/>
      <c r="D24" s="155"/>
      <c r="E24" s="148"/>
      <c r="F24" s="149"/>
      <c r="G24" s="149"/>
      <c r="H24" s="150"/>
      <c r="I24" s="150"/>
      <c r="J24" s="150"/>
      <c r="K24" s="150"/>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7"/>
      <c r="AK24" s="161"/>
      <c r="AL24" s="158"/>
      <c r="AM24" s="161"/>
      <c r="AN24" s="161"/>
      <c r="AO24" s="161"/>
      <c r="AP24" s="161"/>
      <c r="AQ24" s="266"/>
      <c r="AR24" s="159"/>
      <c r="AS24" s="159"/>
      <c r="AT24" s="159"/>
      <c r="AU24" s="159"/>
      <c r="AV24" s="159"/>
      <c r="AW24" s="159"/>
      <c r="AX24" s="159"/>
      <c r="AY24" s="159"/>
      <c r="AZ24" s="159"/>
      <c r="BA24" s="159"/>
      <c r="BB24" s="159"/>
    </row>
    <row r="25" spans="1:54" s="16" customFormat="1" ht="30.75" customHeight="1" x14ac:dyDescent="0.2">
      <c r="A25" s="17" t="s">
        <v>129</v>
      </c>
      <c r="B25" s="18"/>
      <c r="C25" s="19">
        <f>SUM(C11:C23)</f>
        <v>66194353.6316</v>
      </c>
      <c r="D25" s="19">
        <f>SUM(D11:D23)</f>
        <v>3703359.673276037</v>
      </c>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20">
        <f t="shared" ref="AK25:AP25" si="1">SUM(AK11:AK23)</f>
        <v>20350000</v>
      </c>
      <c r="AL25" s="20">
        <f t="shared" si="1"/>
        <v>1114046.9947038903</v>
      </c>
      <c r="AM25" s="20">
        <f t="shared" si="1"/>
        <v>0</v>
      </c>
      <c r="AN25" s="20">
        <f t="shared" si="1"/>
        <v>0</v>
      </c>
      <c r="AO25" s="20">
        <f t="shared" si="1"/>
        <v>0</v>
      </c>
      <c r="AP25" s="20">
        <f t="shared" si="1"/>
        <v>0</v>
      </c>
      <c r="AQ25" s="275"/>
      <c r="AR25" s="15"/>
      <c r="AS25" s="15"/>
      <c r="AT25" s="15"/>
      <c r="AU25" s="15"/>
      <c r="AV25" s="15"/>
      <c r="AW25" s="15"/>
      <c r="AX25" s="15"/>
      <c r="AY25" s="15"/>
      <c r="AZ25" s="15"/>
      <c r="BA25" s="15"/>
      <c r="BB25" s="15"/>
    </row>
    <row r="26" spans="1:54" s="25" customFormat="1" ht="42" customHeight="1" x14ac:dyDescent="0.2">
      <c r="A26" s="304" t="s">
        <v>4</v>
      </c>
      <c r="B26" s="287" t="s">
        <v>5</v>
      </c>
      <c r="C26" s="284" t="s">
        <v>6</v>
      </c>
      <c r="D26" s="284" t="s">
        <v>7</v>
      </c>
      <c r="E26" s="287" t="s">
        <v>8</v>
      </c>
      <c r="F26" s="290" t="s">
        <v>9</v>
      </c>
      <c r="G26" s="291"/>
      <c r="H26" s="323" t="s">
        <v>10</v>
      </c>
      <c r="I26" s="324"/>
      <c r="J26" s="290" t="s">
        <v>11</v>
      </c>
      <c r="K26" s="291"/>
      <c r="L26" s="329" t="s">
        <v>38</v>
      </c>
      <c r="M26" s="329"/>
      <c r="N26" s="329" t="str">
        <f>+N7</f>
        <v>No Objeción Banco Mundial/ Registro NAFIN</v>
      </c>
      <c r="O26" s="329"/>
      <c r="P26" s="21"/>
      <c r="Q26" s="22"/>
      <c r="R26" s="22"/>
      <c r="S26" s="22"/>
      <c r="T26" s="22"/>
      <c r="U26" s="22"/>
      <c r="V26" s="22"/>
      <c r="W26" s="22"/>
      <c r="X26" s="22"/>
      <c r="Y26" s="23"/>
      <c r="Z26" s="323" t="s">
        <v>39</v>
      </c>
      <c r="AA26" s="324"/>
      <c r="AB26" s="290" t="s">
        <v>11</v>
      </c>
      <c r="AC26" s="291"/>
      <c r="AD26" s="330" t="s">
        <v>19</v>
      </c>
      <c r="AE26" s="330"/>
      <c r="AF26" s="290" t="s">
        <v>20</v>
      </c>
      <c r="AG26" s="291"/>
      <c r="AH26" s="290" t="s">
        <v>21</v>
      </c>
      <c r="AI26" s="291"/>
      <c r="AJ26" s="306" t="s">
        <v>22</v>
      </c>
      <c r="AK26" s="309" t="s">
        <v>23</v>
      </c>
      <c r="AL26" s="310"/>
      <c r="AM26" s="313" t="s">
        <v>24</v>
      </c>
      <c r="AN26" s="314"/>
      <c r="AO26" s="313" t="s">
        <v>25</v>
      </c>
      <c r="AP26" s="314"/>
      <c r="AQ26" s="24"/>
      <c r="AR26" s="24"/>
      <c r="AS26" s="24"/>
      <c r="AT26" s="24"/>
      <c r="AU26" s="24"/>
      <c r="AV26" s="24"/>
      <c r="AW26" s="24"/>
      <c r="AX26" s="24"/>
      <c r="AY26" s="24"/>
      <c r="AZ26" s="24"/>
      <c r="BA26" s="24"/>
      <c r="BB26" s="24"/>
    </row>
    <row r="27" spans="1:54" s="25" customFormat="1" ht="16.5" customHeight="1" x14ac:dyDescent="0.2">
      <c r="A27" s="305"/>
      <c r="B27" s="288"/>
      <c r="C27" s="327"/>
      <c r="D27" s="285"/>
      <c r="E27" s="288"/>
      <c r="F27" s="292"/>
      <c r="G27" s="293"/>
      <c r="H27" s="317" t="s">
        <v>26</v>
      </c>
      <c r="I27" s="318"/>
      <c r="J27" s="292"/>
      <c r="K27" s="293"/>
      <c r="L27" s="329" t="s">
        <v>26</v>
      </c>
      <c r="M27" s="329"/>
      <c r="N27" s="329"/>
      <c r="O27" s="329"/>
      <c r="P27" s="26"/>
      <c r="Q27" s="27"/>
      <c r="R27" s="27"/>
      <c r="S27" s="27"/>
      <c r="T27" s="27"/>
      <c r="U27" s="27"/>
      <c r="V27" s="27"/>
      <c r="W27" s="27"/>
      <c r="X27" s="27"/>
      <c r="Y27" s="28"/>
      <c r="Z27" s="323" t="s">
        <v>40</v>
      </c>
      <c r="AA27" s="324"/>
      <c r="AB27" s="292"/>
      <c r="AC27" s="293"/>
      <c r="AD27" s="330"/>
      <c r="AE27" s="330"/>
      <c r="AF27" s="331"/>
      <c r="AG27" s="332"/>
      <c r="AH27" s="331"/>
      <c r="AI27" s="332"/>
      <c r="AJ27" s="307"/>
      <c r="AK27" s="311"/>
      <c r="AL27" s="312"/>
      <c r="AM27" s="315"/>
      <c r="AN27" s="316"/>
      <c r="AO27" s="315"/>
      <c r="AP27" s="316"/>
      <c r="AQ27" s="24"/>
      <c r="AR27" s="24"/>
      <c r="AS27" s="24"/>
      <c r="AT27" s="24"/>
      <c r="AU27" s="24"/>
      <c r="AV27" s="24"/>
      <c r="AW27" s="24"/>
      <c r="AX27" s="24"/>
      <c r="AY27" s="24"/>
      <c r="AZ27" s="24"/>
      <c r="BA27" s="24"/>
      <c r="BB27" s="24"/>
    </row>
    <row r="28" spans="1:54" s="25" customFormat="1" ht="15.75" customHeight="1" x14ac:dyDescent="0.2">
      <c r="A28" s="305"/>
      <c r="B28" s="289"/>
      <c r="C28" s="328"/>
      <c r="D28" s="286"/>
      <c r="E28" s="289"/>
      <c r="F28" s="9" t="s">
        <v>31</v>
      </c>
      <c r="G28" s="7" t="s">
        <v>32</v>
      </c>
      <c r="H28" s="10" t="s">
        <v>41</v>
      </c>
      <c r="I28" s="11" t="s">
        <v>32</v>
      </c>
      <c r="J28" s="10" t="s">
        <v>41</v>
      </c>
      <c r="K28" s="11" t="s">
        <v>32</v>
      </c>
      <c r="L28" s="10" t="s">
        <v>41</v>
      </c>
      <c r="M28" s="11" t="s">
        <v>32</v>
      </c>
      <c r="N28" s="10" t="s">
        <v>41</v>
      </c>
      <c r="O28" s="11" t="s">
        <v>32</v>
      </c>
      <c r="P28" s="26"/>
      <c r="Q28" s="27"/>
      <c r="R28" s="27"/>
      <c r="S28" s="27"/>
      <c r="T28" s="27"/>
      <c r="U28" s="27"/>
      <c r="V28" s="27"/>
      <c r="W28" s="27"/>
      <c r="X28" s="27"/>
      <c r="Y28" s="27"/>
      <c r="Z28" s="10" t="s">
        <v>41</v>
      </c>
      <c r="AA28" s="11" t="s">
        <v>32</v>
      </c>
      <c r="AB28" s="10" t="s">
        <v>41</v>
      </c>
      <c r="AC28" s="11" t="s">
        <v>32</v>
      </c>
      <c r="AD28" s="10" t="s">
        <v>41</v>
      </c>
      <c r="AE28" s="11" t="s">
        <v>32</v>
      </c>
      <c r="AF28" s="10" t="s">
        <v>41</v>
      </c>
      <c r="AG28" s="11" t="s">
        <v>32</v>
      </c>
      <c r="AH28" s="10" t="s">
        <v>41</v>
      </c>
      <c r="AI28" s="11" t="s">
        <v>32</v>
      </c>
      <c r="AJ28" s="308"/>
      <c r="AK28" s="12" t="s">
        <v>35</v>
      </c>
      <c r="AL28" s="12" t="s">
        <v>36</v>
      </c>
      <c r="AM28" s="12" t="s">
        <v>35</v>
      </c>
      <c r="AN28" s="12" t="s">
        <v>36</v>
      </c>
      <c r="AO28" s="12" t="s">
        <v>35</v>
      </c>
      <c r="AP28" s="12" t="s">
        <v>36</v>
      </c>
      <c r="AQ28" s="24"/>
      <c r="AR28" s="24"/>
      <c r="AS28" s="24"/>
      <c r="AT28" s="24"/>
      <c r="AU28" s="24"/>
      <c r="AV28" s="24"/>
      <c r="AW28" s="24"/>
      <c r="AX28" s="24"/>
      <c r="AY28" s="24"/>
      <c r="AZ28" s="24"/>
      <c r="BA28" s="24"/>
      <c r="BB28" s="24"/>
    </row>
    <row r="29" spans="1:54" s="30" customFormat="1" ht="19.5" customHeight="1" x14ac:dyDescent="0.2">
      <c r="A29" s="352" t="s">
        <v>42</v>
      </c>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276"/>
      <c r="AR29" s="29"/>
      <c r="AS29" s="29"/>
      <c r="AT29" s="29"/>
      <c r="AU29" s="29"/>
      <c r="AV29" s="29"/>
      <c r="AW29" s="29"/>
      <c r="AX29" s="29"/>
      <c r="AY29" s="29"/>
      <c r="AZ29" s="29"/>
      <c r="BA29" s="29"/>
      <c r="BB29" s="29"/>
    </row>
    <row r="30" spans="1:54" s="154" customFormat="1" ht="95.25" customHeight="1" x14ac:dyDescent="0.2">
      <c r="A30" s="215" t="s">
        <v>141</v>
      </c>
      <c r="B30" s="219" t="s">
        <v>142</v>
      </c>
      <c r="C30" s="227">
        <f>D30*17.9671</f>
        <v>287473.59999999998</v>
      </c>
      <c r="D30" s="209">
        <v>16000</v>
      </c>
      <c r="E30" s="210" t="s">
        <v>114</v>
      </c>
      <c r="F30" s="211" t="s">
        <v>64</v>
      </c>
      <c r="G30" s="207" t="s">
        <v>64</v>
      </c>
      <c r="H30" s="198" t="s">
        <v>143</v>
      </c>
      <c r="I30" s="198" t="s">
        <v>143</v>
      </c>
      <c r="J30" s="198" t="s">
        <v>143</v>
      </c>
      <c r="K30" s="198" t="s">
        <v>143</v>
      </c>
      <c r="L30" s="198" t="s">
        <v>143</v>
      </c>
      <c r="M30" s="198" t="s">
        <v>143</v>
      </c>
      <c r="N30" s="198" t="s">
        <v>143</v>
      </c>
      <c r="O30" s="198" t="s">
        <v>143</v>
      </c>
      <c r="P30" s="354" t="s">
        <v>43</v>
      </c>
      <c r="Q30" s="355"/>
      <c r="R30" s="355"/>
      <c r="S30" s="355"/>
      <c r="T30" s="355"/>
      <c r="U30" s="355"/>
      <c r="V30" s="355"/>
      <c r="W30" s="355"/>
      <c r="X30" s="355"/>
      <c r="Y30" s="355"/>
      <c r="Z30" s="199">
        <v>42923</v>
      </c>
      <c r="AA30" s="199">
        <v>42923</v>
      </c>
      <c r="AB30" s="199">
        <v>42930</v>
      </c>
      <c r="AC30" s="199">
        <v>42940</v>
      </c>
      <c r="AD30" s="199">
        <v>42923</v>
      </c>
      <c r="AE30" s="199">
        <v>42940</v>
      </c>
      <c r="AF30" s="199">
        <v>42947</v>
      </c>
      <c r="AG30" s="199">
        <v>42949</v>
      </c>
      <c r="AH30" s="199">
        <v>43098</v>
      </c>
      <c r="AI30" s="199"/>
      <c r="AJ30" s="230" t="s">
        <v>204</v>
      </c>
      <c r="AK30" s="231">
        <v>324800</v>
      </c>
      <c r="AL30" s="231">
        <f>AK30/17.5618</f>
        <v>18494.687332733545</v>
      </c>
      <c r="AM30" s="231">
        <v>0</v>
      </c>
      <c r="AN30" s="231">
        <v>0</v>
      </c>
      <c r="AO30" s="213"/>
      <c r="AP30" s="213"/>
      <c r="AQ30" s="277"/>
      <c r="AR30" s="153"/>
      <c r="AS30" s="153"/>
      <c r="AT30" s="153"/>
      <c r="AU30" s="153"/>
      <c r="AV30" s="153"/>
      <c r="AW30" s="153"/>
      <c r="AX30" s="153"/>
      <c r="AY30" s="153"/>
      <c r="AZ30" s="153"/>
      <c r="BA30" s="153"/>
      <c r="BB30" s="153"/>
    </row>
    <row r="31" spans="1:54" s="160" customFormat="1" ht="198" customHeight="1" x14ac:dyDescent="0.2">
      <c r="A31" s="219" t="s">
        <v>158</v>
      </c>
      <c r="B31" s="219" t="s">
        <v>159</v>
      </c>
      <c r="C31" s="227">
        <f t="shared" ref="C31:C39" si="2">D31*17.9671</f>
        <v>386292.64999999997</v>
      </c>
      <c r="D31" s="216">
        <v>21500</v>
      </c>
      <c r="E31" s="212" t="s">
        <v>114</v>
      </c>
      <c r="F31" s="211" t="s">
        <v>64</v>
      </c>
      <c r="G31" s="207" t="s">
        <v>64</v>
      </c>
      <c r="H31" s="198" t="s">
        <v>143</v>
      </c>
      <c r="I31" s="198" t="s">
        <v>143</v>
      </c>
      <c r="J31" s="198" t="s">
        <v>143</v>
      </c>
      <c r="K31" s="198" t="s">
        <v>143</v>
      </c>
      <c r="L31" s="198" t="s">
        <v>143</v>
      </c>
      <c r="M31" s="198" t="s">
        <v>143</v>
      </c>
      <c r="N31" s="198" t="s">
        <v>143</v>
      </c>
      <c r="O31" s="198" t="s">
        <v>143</v>
      </c>
      <c r="P31" s="356"/>
      <c r="Q31" s="357"/>
      <c r="R31" s="357"/>
      <c r="S31" s="357"/>
      <c r="T31" s="357"/>
      <c r="U31" s="357"/>
      <c r="V31" s="357"/>
      <c r="W31" s="357"/>
      <c r="X31" s="357"/>
      <c r="Y31" s="357"/>
      <c r="Z31" s="199">
        <v>42935</v>
      </c>
      <c r="AA31" s="199">
        <v>42935</v>
      </c>
      <c r="AB31" s="199">
        <v>42942</v>
      </c>
      <c r="AC31" s="251">
        <v>42951</v>
      </c>
      <c r="AD31" s="199">
        <v>42853</v>
      </c>
      <c r="AE31" s="251">
        <v>42951</v>
      </c>
      <c r="AF31" s="251">
        <v>42968</v>
      </c>
      <c r="AG31" s="251">
        <v>42968</v>
      </c>
      <c r="AH31" s="199">
        <v>43098</v>
      </c>
      <c r="AI31" s="199"/>
      <c r="AJ31" s="252" t="s">
        <v>221</v>
      </c>
      <c r="AK31" s="253">
        <v>219008</v>
      </c>
      <c r="AL31" s="253">
        <f>AK31/17.8733</f>
        <v>12253.361158823496</v>
      </c>
      <c r="AM31" s="253">
        <v>0</v>
      </c>
      <c r="AN31" s="253">
        <v>0</v>
      </c>
      <c r="AO31" s="224"/>
      <c r="AP31" s="224"/>
      <c r="AQ31" s="266"/>
      <c r="AR31" s="159"/>
      <c r="AS31" s="159"/>
      <c r="AT31" s="159"/>
      <c r="AU31" s="159"/>
      <c r="AV31" s="159"/>
      <c r="AW31" s="159"/>
      <c r="AX31" s="159"/>
      <c r="AY31" s="159"/>
      <c r="AZ31" s="159"/>
      <c r="BA31" s="159"/>
      <c r="BB31" s="159"/>
    </row>
    <row r="32" spans="1:54" s="160" customFormat="1" ht="89.25" customHeight="1" x14ac:dyDescent="0.2">
      <c r="A32" s="219" t="s">
        <v>160</v>
      </c>
      <c r="B32" s="219" t="s">
        <v>161</v>
      </c>
      <c r="C32" s="227">
        <f t="shared" si="2"/>
        <v>386292.64999999997</v>
      </c>
      <c r="D32" s="216">
        <v>21500</v>
      </c>
      <c r="E32" s="212" t="s">
        <v>114</v>
      </c>
      <c r="F32" s="211" t="s">
        <v>64</v>
      </c>
      <c r="G32" s="207"/>
      <c r="H32" s="198" t="s">
        <v>143</v>
      </c>
      <c r="I32" s="198" t="s">
        <v>143</v>
      </c>
      <c r="J32" s="198" t="s">
        <v>143</v>
      </c>
      <c r="K32" s="198" t="s">
        <v>143</v>
      </c>
      <c r="L32" s="198" t="s">
        <v>143</v>
      </c>
      <c r="M32" s="198" t="s">
        <v>143</v>
      </c>
      <c r="N32" s="198" t="s">
        <v>143</v>
      </c>
      <c r="O32" s="198" t="s">
        <v>143</v>
      </c>
      <c r="P32" s="356"/>
      <c r="Q32" s="357"/>
      <c r="R32" s="357"/>
      <c r="S32" s="357"/>
      <c r="T32" s="357"/>
      <c r="U32" s="357"/>
      <c r="V32" s="357"/>
      <c r="W32" s="357"/>
      <c r="X32" s="357"/>
      <c r="Y32" s="357"/>
      <c r="Z32" s="251">
        <v>43052</v>
      </c>
      <c r="AA32" s="251">
        <v>43052</v>
      </c>
      <c r="AB32" s="251">
        <v>43061</v>
      </c>
      <c r="AC32" s="251">
        <v>43063</v>
      </c>
      <c r="AD32" s="199">
        <v>42853</v>
      </c>
      <c r="AE32" s="199"/>
      <c r="AF32" s="251">
        <v>43070</v>
      </c>
      <c r="AG32" s="199"/>
      <c r="AH32" s="199">
        <v>43098</v>
      </c>
      <c r="AI32" s="199"/>
      <c r="AJ32" s="223"/>
      <c r="AK32" s="224"/>
      <c r="AL32" s="224"/>
      <c r="AM32" s="224"/>
      <c r="AN32" s="224"/>
      <c r="AO32" s="224"/>
      <c r="AP32" s="224"/>
      <c r="AQ32" s="266"/>
      <c r="AR32" s="159"/>
      <c r="AS32" s="159"/>
      <c r="AT32" s="159"/>
      <c r="AU32" s="159"/>
      <c r="AV32" s="159"/>
      <c r="AW32" s="159"/>
      <c r="AX32" s="159"/>
      <c r="AY32" s="159"/>
      <c r="AZ32" s="159"/>
      <c r="BA32" s="159"/>
      <c r="BB32" s="159"/>
    </row>
    <row r="33" spans="1:54" s="160" customFormat="1" ht="74.25" x14ac:dyDescent="0.2">
      <c r="A33" s="219" t="s">
        <v>162</v>
      </c>
      <c r="B33" s="219" t="s">
        <v>163</v>
      </c>
      <c r="C33" s="227">
        <f t="shared" si="2"/>
        <v>386292.64999999997</v>
      </c>
      <c r="D33" s="209">
        <v>21500</v>
      </c>
      <c r="E33" s="212" t="s">
        <v>114</v>
      </c>
      <c r="F33" s="211" t="s">
        <v>64</v>
      </c>
      <c r="G33" s="207"/>
      <c r="H33" s="198" t="s">
        <v>143</v>
      </c>
      <c r="I33" s="198" t="s">
        <v>143</v>
      </c>
      <c r="J33" s="198" t="s">
        <v>143</v>
      </c>
      <c r="K33" s="198" t="s">
        <v>143</v>
      </c>
      <c r="L33" s="198" t="s">
        <v>143</v>
      </c>
      <c r="M33" s="198" t="s">
        <v>143</v>
      </c>
      <c r="N33" s="198" t="s">
        <v>143</v>
      </c>
      <c r="O33" s="198" t="s">
        <v>143</v>
      </c>
      <c r="P33" s="356"/>
      <c r="Q33" s="357"/>
      <c r="R33" s="357"/>
      <c r="S33" s="357"/>
      <c r="T33" s="357"/>
      <c r="U33" s="357"/>
      <c r="V33" s="357"/>
      <c r="W33" s="357"/>
      <c r="X33" s="357"/>
      <c r="Y33" s="357"/>
      <c r="Z33" s="251" t="s">
        <v>243</v>
      </c>
      <c r="AA33" s="251" t="s">
        <v>243</v>
      </c>
      <c r="AB33" s="251">
        <v>43006</v>
      </c>
      <c r="AC33" s="251">
        <v>43006</v>
      </c>
      <c r="AD33" s="199">
        <v>42853</v>
      </c>
      <c r="AE33" s="251">
        <v>43006</v>
      </c>
      <c r="AF33" s="251">
        <v>43027</v>
      </c>
      <c r="AG33" s="251">
        <v>43027</v>
      </c>
      <c r="AH33" s="199">
        <v>43098</v>
      </c>
      <c r="AI33" s="199"/>
      <c r="AJ33" s="252" t="s">
        <v>225</v>
      </c>
      <c r="AK33" s="253">
        <v>160000</v>
      </c>
      <c r="AL33" s="253">
        <f>AK33/18.13</f>
        <v>8825.1516822945396</v>
      </c>
      <c r="AM33" s="253">
        <v>0</v>
      </c>
      <c r="AN33" s="253">
        <v>0</v>
      </c>
      <c r="AO33" s="224"/>
      <c r="AP33" s="224"/>
      <c r="AQ33" s="266"/>
      <c r="AR33" s="159"/>
      <c r="AS33" s="159"/>
      <c r="AT33" s="159"/>
      <c r="AU33" s="159"/>
      <c r="AV33" s="159"/>
      <c r="AW33" s="159"/>
      <c r="AX33" s="159"/>
      <c r="AY33" s="159"/>
      <c r="AZ33" s="159"/>
      <c r="BA33" s="159"/>
      <c r="BB33" s="159"/>
    </row>
    <row r="34" spans="1:54" s="160" customFormat="1" ht="119.25" customHeight="1" x14ac:dyDescent="0.2">
      <c r="A34" s="215" t="s">
        <v>168</v>
      </c>
      <c r="B34" s="219" t="s">
        <v>169</v>
      </c>
      <c r="C34" s="227">
        <f t="shared" si="2"/>
        <v>898354.99999999988</v>
      </c>
      <c r="D34" s="209">
        <v>50000</v>
      </c>
      <c r="E34" s="212" t="s">
        <v>114</v>
      </c>
      <c r="F34" s="211" t="s">
        <v>64</v>
      </c>
      <c r="G34" s="207"/>
      <c r="H34" s="198" t="s">
        <v>143</v>
      </c>
      <c r="I34" s="198" t="s">
        <v>143</v>
      </c>
      <c r="J34" s="198" t="s">
        <v>143</v>
      </c>
      <c r="K34" s="198" t="s">
        <v>143</v>
      </c>
      <c r="L34" s="198" t="s">
        <v>143</v>
      </c>
      <c r="M34" s="198" t="s">
        <v>143</v>
      </c>
      <c r="N34" s="198" t="s">
        <v>143</v>
      </c>
      <c r="O34" s="198" t="s">
        <v>143</v>
      </c>
      <c r="P34" s="356"/>
      <c r="Q34" s="357"/>
      <c r="R34" s="357"/>
      <c r="S34" s="357"/>
      <c r="T34" s="357"/>
      <c r="U34" s="357"/>
      <c r="V34" s="357"/>
      <c r="W34" s="357"/>
      <c r="X34" s="357"/>
      <c r="Y34" s="357"/>
      <c r="Z34" s="199" t="s">
        <v>143</v>
      </c>
      <c r="AA34" s="199"/>
      <c r="AB34" s="199" t="s">
        <v>143</v>
      </c>
      <c r="AC34" s="199"/>
      <c r="AD34" s="199">
        <v>42881</v>
      </c>
      <c r="AE34" s="199"/>
      <c r="AF34" s="199"/>
      <c r="AG34" s="199"/>
      <c r="AH34" s="199">
        <v>43098</v>
      </c>
      <c r="AI34" s="199"/>
      <c r="AJ34" s="223"/>
      <c r="AK34" s="224"/>
      <c r="AL34" s="224"/>
      <c r="AM34" s="224"/>
      <c r="AN34" s="224"/>
      <c r="AO34" s="224"/>
      <c r="AP34" s="224"/>
      <c r="AQ34" s="266"/>
      <c r="AR34" s="159"/>
      <c r="AS34" s="159"/>
      <c r="AT34" s="159"/>
      <c r="AU34" s="159"/>
      <c r="AV34" s="159"/>
      <c r="AW34" s="159"/>
      <c r="AX34" s="159"/>
      <c r="AY34" s="159"/>
      <c r="AZ34" s="159"/>
      <c r="BA34" s="159"/>
      <c r="BB34" s="159"/>
    </row>
    <row r="35" spans="1:54" s="160" customFormat="1" ht="102.75" customHeight="1" x14ac:dyDescent="0.2">
      <c r="A35" s="215" t="s">
        <v>176</v>
      </c>
      <c r="B35" s="219" t="s">
        <v>177</v>
      </c>
      <c r="C35" s="227">
        <f t="shared" si="2"/>
        <v>305440.69999999995</v>
      </c>
      <c r="D35" s="209">
        <v>17000</v>
      </c>
      <c r="E35" s="212" t="s">
        <v>114</v>
      </c>
      <c r="F35" s="211" t="s">
        <v>64</v>
      </c>
      <c r="G35" s="229" t="s">
        <v>64</v>
      </c>
      <c r="H35" s="198" t="s">
        <v>143</v>
      </c>
      <c r="I35" s="198" t="s">
        <v>143</v>
      </c>
      <c r="J35" s="198" t="s">
        <v>143</v>
      </c>
      <c r="K35" s="198" t="s">
        <v>143</v>
      </c>
      <c r="L35" s="198" t="s">
        <v>143</v>
      </c>
      <c r="M35" s="198" t="s">
        <v>143</v>
      </c>
      <c r="N35" s="198" t="s">
        <v>143</v>
      </c>
      <c r="O35" s="198" t="s">
        <v>143</v>
      </c>
      <c r="P35" s="356"/>
      <c r="Q35" s="357"/>
      <c r="R35" s="357"/>
      <c r="S35" s="357"/>
      <c r="T35" s="357"/>
      <c r="U35" s="357"/>
      <c r="V35" s="357"/>
      <c r="W35" s="357"/>
      <c r="X35" s="357"/>
      <c r="Y35" s="357"/>
      <c r="Z35" s="199" t="s">
        <v>143</v>
      </c>
      <c r="AA35" s="199" t="s">
        <v>143</v>
      </c>
      <c r="AB35" s="199" t="s">
        <v>143</v>
      </c>
      <c r="AC35" s="199" t="s">
        <v>143</v>
      </c>
      <c r="AD35" s="199">
        <v>42853</v>
      </c>
      <c r="AE35" s="199">
        <v>42836</v>
      </c>
      <c r="AF35" s="199">
        <v>42858</v>
      </c>
      <c r="AG35" s="199">
        <v>42858</v>
      </c>
      <c r="AH35" s="199">
        <v>43098</v>
      </c>
      <c r="AI35" s="199"/>
      <c r="AJ35" s="223" t="s">
        <v>197</v>
      </c>
      <c r="AK35" s="224">
        <v>371200</v>
      </c>
      <c r="AL35" s="224">
        <f>(AK35/18.6923)</f>
        <v>19858.444386191106</v>
      </c>
      <c r="AM35" s="224">
        <v>0</v>
      </c>
      <c r="AN35" s="224">
        <v>0</v>
      </c>
      <c r="AO35" s="224"/>
      <c r="AP35" s="224"/>
      <c r="AQ35" s="266"/>
      <c r="AR35" s="159"/>
      <c r="AS35" s="159"/>
      <c r="AT35" s="159"/>
      <c r="AU35" s="159"/>
      <c r="AV35" s="159"/>
      <c r="AW35" s="159"/>
      <c r="AX35" s="159"/>
      <c r="AY35" s="159"/>
      <c r="AZ35" s="159"/>
      <c r="BA35" s="159"/>
      <c r="BB35" s="159"/>
    </row>
    <row r="36" spans="1:54" s="160" customFormat="1" ht="103.5" customHeight="1" x14ac:dyDescent="0.2">
      <c r="A36" s="215" t="s">
        <v>178</v>
      </c>
      <c r="B36" s="219" t="s">
        <v>199</v>
      </c>
      <c r="C36" s="227">
        <f t="shared" si="2"/>
        <v>228182.16999999998</v>
      </c>
      <c r="D36" s="209">
        <v>12700</v>
      </c>
      <c r="E36" s="212" t="s">
        <v>114</v>
      </c>
      <c r="F36" s="211" t="s">
        <v>64</v>
      </c>
      <c r="G36" s="229" t="s">
        <v>64</v>
      </c>
      <c r="H36" s="198" t="s">
        <v>143</v>
      </c>
      <c r="I36" s="198" t="s">
        <v>143</v>
      </c>
      <c r="J36" s="198" t="s">
        <v>143</v>
      </c>
      <c r="K36" s="198" t="s">
        <v>143</v>
      </c>
      <c r="L36" s="198" t="s">
        <v>143</v>
      </c>
      <c r="M36" s="198" t="s">
        <v>143</v>
      </c>
      <c r="N36" s="198" t="s">
        <v>143</v>
      </c>
      <c r="O36" s="198" t="s">
        <v>143</v>
      </c>
      <c r="P36" s="356"/>
      <c r="Q36" s="357"/>
      <c r="R36" s="357"/>
      <c r="S36" s="357"/>
      <c r="T36" s="357"/>
      <c r="U36" s="357"/>
      <c r="V36" s="357"/>
      <c r="W36" s="357"/>
      <c r="X36" s="357"/>
      <c r="Y36" s="357"/>
      <c r="Z36" s="199" t="s">
        <v>143</v>
      </c>
      <c r="AA36" s="199" t="s">
        <v>143</v>
      </c>
      <c r="AB36" s="199" t="s">
        <v>143</v>
      </c>
      <c r="AC36" s="199" t="s">
        <v>143</v>
      </c>
      <c r="AD36" s="199">
        <v>42923</v>
      </c>
      <c r="AE36" s="199">
        <v>42898</v>
      </c>
      <c r="AF36" s="199">
        <v>42929</v>
      </c>
      <c r="AG36" s="199">
        <v>42929</v>
      </c>
      <c r="AH36" s="199">
        <v>43098</v>
      </c>
      <c r="AI36" s="199"/>
      <c r="AJ36" s="223" t="s">
        <v>200</v>
      </c>
      <c r="AK36" s="224">
        <v>257000</v>
      </c>
      <c r="AL36" s="224">
        <f>(AK36/18.1939)</f>
        <v>14125.613529809441</v>
      </c>
      <c r="AM36" s="224">
        <v>0</v>
      </c>
      <c r="AN36" s="224">
        <v>0</v>
      </c>
      <c r="AO36" s="224"/>
      <c r="AP36" s="224"/>
      <c r="AQ36" s="266"/>
      <c r="AR36" s="159"/>
      <c r="AS36" s="159"/>
      <c r="AT36" s="159"/>
      <c r="AU36" s="159"/>
      <c r="AV36" s="159"/>
      <c r="AW36" s="159"/>
      <c r="AX36" s="159"/>
      <c r="AY36" s="159"/>
      <c r="AZ36" s="159"/>
      <c r="BA36" s="159"/>
      <c r="BB36" s="159"/>
    </row>
    <row r="37" spans="1:54" s="160" customFormat="1" ht="81" customHeight="1" x14ac:dyDescent="0.2">
      <c r="A37" s="215" t="s">
        <v>185</v>
      </c>
      <c r="B37" s="219" t="s">
        <v>186</v>
      </c>
      <c r="C37" s="227">
        <f t="shared" si="2"/>
        <v>449177.49999999994</v>
      </c>
      <c r="D37" s="209">
        <v>25000</v>
      </c>
      <c r="E37" s="212" t="s">
        <v>114</v>
      </c>
      <c r="F37" s="211" t="s">
        <v>64</v>
      </c>
      <c r="G37" s="207" t="s">
        <v>64</v>
      </c>
      <c r="H37" s="222" t="s">
        <v>143</v>
      </c>
      <c r="I37" s="222" t="s">
        <v>143</v>
      </c>
      <c r="J37" s="222" t="s">
        <v>143</v>
      </c>
      <c r="K37" s="222" t="s">
        <v>143</v>
      </c>
      <c r="L37" s="198" t="s">
        <v>143</v>
      </c>
      <c r="M37" s="198" t="s">
        <v>143</v>
      </c>
      <c r="N37" s="222" t="s">
        <v>143</v>
      </c>
      <c r="O37" s="222" t="s">
        <v>143</v>
      </c>
      <c r="P37" s="356"/>
      <c r="Q37" s="357"/>
      <c r="R37" s="357"/>
      <c r="S37" s="357"/>
      <c r="T37" s="357"/>
      <c r="U37" s="357"/>
      <c r="V37" s="357"/>
      <c r="W37" s="357"/>
      <c r="X37" s="357"/>
      <c r="Y37" s="357"/>
      <c r="Z37" s="251">
        <v>42951</v>
      </c>
      <c r="AA37" s="251">
        <v>42951</v>
      </c>
      <c r="AB37" s="251">
        <v>42968</v>
      </c>
      <c r="AC37" s="251">
        <v>42968</v>
      </c>
      <c r="AD37" s="199">
        <v>42944</v>
      </c>
      <c r="AE37" s="251">
        <v>42968</v>
      </c>
      <c r="AF37" s="251">
        <v>42978</v>
      </c>
      <c r="AG37" s="251">
        <v>42978</v>
      </c>
      <c r="AH37" s="199">
        <v>43098</v>
      </c>
      <c r="AI37" s="199"/>
      <c r="AJ37" s="252" t="s">
        <v>222</v>
      </c>
      <c r="AK37" s="253">
        <v>500000</v>
      </c>
      <c r="AL37" s="253">
        <f>AK37/17.8584</f>
        <v>27998.028938762713</v>
      </c>
      <c r="AM37" s="224">
        <v>0</v>
      </c>
      <c r="AN37" s="224">
        <v>0</v>
      </c>
      <c r="AO37" s="224"/>
      <c r="AP37" s="224"/>
      <c r="AQ37" s="266"/>
      <c r="AR37" s="159"/>
      <c r="AS37" s="159"/>
      <c r="AT37" s="159"/>
      <c r="AU37" s="159"/>
      <c r="AV37" s="159"/>
      <c r="AW37" s="159"/>
      <c r="AX37" s="159"/>
      <c r="AY37" s="159"/>
      <c r="AZ37" s="159"/>
      <c r="BA37" s="159"/>
      <c r="BB37" s="159"/>
    </row>
    <row r="38" spans="1:54" s="160" customFormat="1" ht="137.25" customHeight="1" x14ac:dyDescent="0.2">
      <c r="A38" s="215" t="s">
        <v>189</v>
      </c>
      <c r="B38" s="219" t="s">
        <v>190</v>
      </c>
      <c r="C38" s="227">
        <f t="shared" si="2"/>
        <v>449177.49999999994</v>
      </c>
      <c r="D38" s="209">
        <v>25000</v>
      </c>
      <c r="E38" s="212" t="s">
        <v>114</v>
      </c>
      <c r="F38" s="211" t="s">
        <v>64</v>
      </c>
      <c r="G38" s="207" t="s">
        <v>64</v>
      </c>
      <c r="H38" s="222" t="s">
        <v>143</v>
      </c>
      <c r="I38" s="222" t="s">
        <v>143</v>
      </c>
      <c r="J38" s="222" t="s">
        <v>143</v>
      </c>
      <c r="K38" s="222" t="s">
        <v>143</v>
      </c>
      <c r="L38" s="198" t="s">
        <v>143</v>
      </c>
      <c r="M38" s="198" t="s">
        <v>143</v>
      </c>
      <c r="N38" s="222" t="s">
        <v>143</v>
      </c>
      <c r="O38" s="222" t="s">
        <v>143</v>
      </c>
      <c r="P38" s="356"/>
      <c r="Q38" s="357"/>
      <c r="R38" s="357"/>
      <c r="S38" s="357"/>
      <c r="T38" s="357"/>
      <c r="U38" s="357"/>
      <c r="V38" s="357"/>
      <c r="W38" s="357"/>
      <c r="X38" s="357"/>
      <c r="Y38" s="357"/>
      <c r="Z38" s="199">
        <v>42930</v>
      </c>
      <c r="AA38" s="199">
        <v>42930</v>
      </c>
      <c r="AB38" s="199">
        <v>42937</v>
      </c>
      <c r="AC38" s="199">
        <v>42950</v>
      </c>
      <c r="AD38" s="199">
        <v>42950</v>
      </c>
      <c r="AE38" s="199">
        <v>42950</v>
      </c>
      <c r="AF38" s="199">
        <v>42961</v>
      </c>
      <c r="AG38" s="251">
        <v>42976</v>
      </c>
      <c r="AH38" s="199">
        <v>43098</v>
      </c>
      <c r="AI38" s="199"/>
      <c r="AJ38" s="217" t="s">
        <v>203</v>
      </c>
      <c r="AK38" s="224">
        <v>325000</v>
      </c>
      <c r="AL38" s="224">
        <f>AK38/17.8696</f>
        <v>18187.31253077853</v>
      </c>
      <c r="AM38" s="224">
        <v>0</v>
      </c>
      <c r="AN38" s="224">
        <v>0</v>
      </c>
      <c r="AO38" s="224"/>
      <c r="AP38" s="224"/>
      <c r="AQ38" s="266"/>
      <c r="AR38" s="159"/>
      <c r="AS38" s="159"/>
      <c r="AT38" s="159"/>
      <c r="AU38" s="159"/>
      <c r="AV38" s="159"/>
      <c r="AW38" s="159"/>
      <c r="AX38" s="159"/>
      <c r="AY38" s="159"/>
      <c r="AZ38" s="159"/>
      <c r="BA38" s="159"/>
      <c r="BB38" s="159"/>
    </row>
    <row r="39" spans="1:54" s="160" customFormat="1" ht="132" customHeight="1" x14ac:dyDescent="0.2">
      <c r="A39" s="215" t="s">
        <v>191</v>
      </c>
      <c r="B39" s="219" t="s">
        <v>192</v>
      </c>
      <c r="C39" s="227">
        <f t="shared" si="2"/>
        <v>449177.49999999994</v>
      </c>
      <c r="D39" s="209">
        <v>25000</v>
      </c>
      <c r="E39" s="212" t="s">
        <v>114</v>
      </c>
      <c r="F39" s="211" t="s">
        <v>64</v>
      </c>
      <c r="G39" s="207" t="s">
        <v>64</v>
      </c>
      <c r="H39" s="222" t="s">
        <v>143</v>
      </c>
      <c r="I39" s="222" t="s">
        <v>143</v>
      </c>
      <c r="J39" s="222" t="s">
        <v>143</v>
      </c>
      <c r="K39" s="222" t="s">
        <v>143</v>
      </c>
      <c r="L39" s="198" t="s">
        <v>143</v>
      </c>
      <c r="M39" s="198" t="s">
        <v>143</v>
      </c>
      <c r="N39" s="222" t="s">
        <v>143</v>
      </c>
      <c r="O39" s="222" t="s">
        <v>143</v>
      </c>
      <c r="P39" s="356"/>
      <c r="Q39" s="357"/>
      <c r="R39" s="357"/>
      <c r="S39" s="357"/>
      <c r="T39" s="357"/>
      <c r="U39" s="357"/>
      <c r="V39" s="357"/>
      <c r="W39" s="357"/>
      <c r="X39" s="357"/>
      <c r="Y39" s="357"/>
      <c r="Z39" s="199">
        <v>42935</v>
      </c>
      <c r="AA39" s="199">
        <v>42935</v>
      </c>
      <c r="AB39" s="199">
        <v>42942</v>
      </c>
      <c r="AC39" s="199">
        <v>42956</v>
      </c>
      <c r="AD39" s="199">
        <v>42956</v>
      </c>
      <c r="AE39" s="199">
        <v>42956</v>
      </c>
      <c r="AF39" s="199">
        <v>42965</v>
      </c>
      <c r="AG39" s="251">
        <v>42976</v>
      </c>
      <c r="AH39" s="199">
        <v>43098</v>
      </c>
      <c r="AI39" s="199"/>
      <c r="AJ39" s="252" t="s">
        <v>223</v>
      </c>
      <c r="AK39" s="253">
        <v>375000</v>
      </c>
      <c r="AL39" s="253">
        <f>AK39/17.916</f>
        <v>20931.011386470193</v>
      </c>
      <c r="AM39" s="224">
        <v>0</v>
      </c>
      <c r="AN39" s="224">
        <v>0</v>
      </c>
      <c r="AO39" s="224"/>
      <c r="AP39" s="224"/>
      <c r="AQ39" s="266"/>
      <c r="AR39" s="159"/>
      <c r="AS39" s="159"/>
      <c r="AT39" s="159"/>
      <c r="AU39" s="159"/>
      <c r="AV39" s="159"/>
      <c r="AW39" s="159"/>
      <c r="AX39" s="159"/>
      <c r="AY39" s="159"/>
      <c r="AZ39" s="159"/>
      <c r="BA39" s="159"/>
      <c r="BB39" s="159"/>
    </row>
    <row r="40" spans="1:54" s="160" customFormat="1" ht="104.25" customHeight="1" x14ac:dyDescent="0.2">
      <c r="A40" s="215" t="s">
        <v>201</v>
      </c>
      <c r="B40" s="226" t="s">
        <v>226</v>
      </c>
      <c r="C40" s="227">
        <f>D40*17.9671</f>
        <v>449177.49999999994</v>
      </c>
      <c r="D40" s="228">
        <v>25000</v>
      </c>
      <c r="E40" s="212" t="s">
        <v>114</v>
      </c>
      <c r="F40" s="211" t="s">
        <v>64</v>
      </c>
      <c r="G40" s="229"/>
      <c r="H40" s="222" t="s">
        <v>143</v>
      </c>
      <c r="I40" s="222" t="s">
        <v>143</v>
      </c>
      <c r="J40" s="222" t="s">
        <v>143</v>
      </c>
      <c r="K40" s="222" t="s">
        <v>143</v>
      </c>
      <c r="L40" s="198" t="s">
        <v>143</v>
      </c>
      <c r="M40" s="198" t="s">
        <v>143</v>
      </c>
      <c r="N40" s="222" t="s">
        <v>143</v>
      </c>
      <c r="O40" s="222" t="s">
        <v>143</v>
      </c>
      <c r="P40" s="356"/>
      <c r="Q40" s="357"/>
      <c r="R40" s="357"/>
      <c r="S40" s="357"/>
      <c r="T40" s="357"/>
      <c r="U40" s="357"/>
      <c r="V40" s="357"/>
      <c r="W40" s="357"/>
      <c r="X40" s="357"/>
      <c r="Y40" s="357"/>
      <c r="Z40" s="199">
        <v>42975</v>
      </c>
      <c r="AA40" s="251">
        <v>42978</v>
      </c>
      <c r="AB40" s="199">
        <v>42982</v>
      </c>
      <c r="AC40" s="251">
        <v>42991</v>
      </c>
      <c r="AD40" s="199">
        <v>42982</v>
      </c>
      <c r="AE40" s="251">
        <v>42991</v>
      </c>
      <c r="AF40" s="199">
        <v>42986</v>
      </c>
      <c r="AG40" s="251">
        <v>43004</v>
      </c>
      <c r="AH40" s="199">
        <v>43098</v>
      </c>
      <c r="AI40" s="232"/>
      <c r="AJ40" s="252" t="s">
        <v>224</v>
      </c>
      <c r="AK40" s="253">
        <v>194685.32</v>
      </c>
      <c r="AL40" s="253">
        <f>AK40/17.781</f>
        <v>10949.064732017323</v>
      </c>
      <c r="AM40" s="224">
        <v>0</v>
      </c>
      <c r="AN40" s="224">
        <v>0</v>
      </c>
      <c r="AO40" s="224"/>
      <c r="AP40" s="224"/>
      <c r="AQ40" s="266"/>
      <c r="AR40" s="159"/>
      <c r="AS40" s="159"/>
      <c r="AT40" s="159"/>
      <c r="AU40" s="159"/>
      <c r="AV40" s="159"/>
      <c r="AW40" s="159"/>
      <c r="AX40" s="159"/>
      <c r="AY40" s="159"/>
      <c r="AZ40" s="159"/>
      <c r="BA40" s="159"/>
      <c r="BB40" s="159"/>
    </row>
    <row r="41" spans="1:54" s="160" customFormat="1" ht="146.25" customHeight="1" x14ac:dyDescent="0.2">
      <c r="A41" s="256" t="s">
        <v>235</v>
      </c>
      <c r="B41" s="226" t="s">
        <v>206</v>
      </c>
      <c r="C41" s="227">
        <v>310236.5</v>
      </c>
      <c r="D41" s="228">
        <v>17500</v>
      </c>
      <c r="E41" s="212" t="s">
        <v>114</v>
      </c>
      <c r="F41" s="211" t="s">
        <v>64</v>
      </c>
      <c r="G41" s="229" t="s">
        <v>64</v>
      </c>
      <c r="H41" s="222" t="s">
        <v>143</v>
      </c>
      <c r="I41" s="222" t="s">
        <v>143</v>
      </c>
      <c r="J41" s="222" t="s">
        <v>143</v>
      </c>
      <c r="K41" s="222" t="s">
        <v>143</v>
      </c>
      <c r="L41" s="198" t="s">
        <v>143</v>
      </c>
      <c r="M41" s="198" t="s">
        <v>143</v>
      </c>
      <c r="N41" s="222" t="s">
        <v>143</v>
      </c>
      <c r="O41" s="222" t="s">
        <v>143</v>
      </c>
      <c r="P41" s="356"/>
      <c r="Q41" s="357"/>
      <c r="R41" s="357"/>
      <c r="S41" s="357"/>
      <c r="T41" s="357"/>
      <c r="U41" s="357"/>
      <c r="V41" s="357"/>
      <c r="W41" s="357"/>
      <c r="X41" s="357"/>
      <c r="Y41" s="357"/>
      <c r="Z41" s="199">
        <v>43017</v>
      </c>
      <c r="AA41" s="199"/>
      <c r="AB41" s="199">
        <v>43024</v>
      </c>
      <c r="AC41" s="199"/>
      <c r="AD41" s="199">
        <v>43024</v>
      </c>
      <c r="AE41" s="232"/>
      <c r="AF41" s="199">
        <v>43031</v>
      </c>
      <c r="AG41" s="232"/>
      <c r="AH41" s="199">
        <v>43098</v>
      </c>
      <c r="AI41" s="232"/>
      <c r="AJ41" s="223"/>
      <c r="AK41" s="224"/>
      <c r="AL41" s="224"/>
      <c r="AM41" s="224"/>
      <c r="AN41" s="224"/>
      <c r="AO41" s="224"/>
      <c r="AP41" s="224"/>
      <c r="AQ41" s="278"/>
      <c r="AR41" s="268"/>
      <c r="AS41" s="159"/>
      <c r="AT41" s="159"/>
      <c r="AU41" s="159"/>
      <c r="AV41" s="159"/>
      <c r="AW41" s="159"/>
      <c r="AX41" s="159"/>
      <c r="AY41" s="159"/>
      <c r="AZ41" s="159"/>
      <c r="BA41" s="159"/>
      <c r="BB41" s="159"/>
    </row>
    <row r="42" spans="1:54" s="160" customFormat="1" ht="126.75" x14ac:dyDescent="0.2">
      <c r="A42" s="256" t="s">
        <v>236</v>
      </c>
      <c r="B42" s="226" t="s">
        <v>211</v>
      </c>
      <c r="C42" s="227">
        <v>212733.6</v>
      </c>
      <c r="D42" s="228">
        <v>12000</v>
      </c>
      <c r="E42" s="212" t="s">
        <v>114</v>
      </c>
      <c r="F42" s="211" t="s">
        <v>64</v>
      </c>
      <c r="G42" s="229" t="s">
        <v>64</v>
      </c>
      <c r="H42" s="222" t="s">
        <v>143</v>
      </c>
      <c r="I42" s="222" t="s">
        <v>143</v>
      </c>
      <c r="J42" s="222" t="s">
        <v>143</v>
      </c>
      <c r="K42" s="222" t="s">
        <v>143</v>
      </c>
      <c r="L42" s="198" t="s">
        <v>143</v>
      </c>
      <c r="M42" s="198" t="s">
        <v>143</v>
      </c>
      <c r="N42" s="222" t="s">
        <v>143</v>
      </c>
      <c r="O42" s="222" t="s">
        <v>143</v>
      </c>
      <c r="P42" s="356"/>
      <c r="Q42" s="357"/>
      <c r="R42" s="357"/>
      <c r="S42" s="357"/>
      <c r="T42" s="357"/>
      <c r="U42" s="357"/>
      <c r="V42" s="357"/>
      <c r="W42" s="357"/>
      <c r="X42" s="357"/>
      <c r="Y42" s="357"/>
      <c r="Z42" s="199">
        <v>43017</v>
      </c>
      <c r="AA42" s="199"/>
      <c r="AB42" s="199">
        <v>43024</v>
      </c>
      <c r="AC42" s="199"/>
      <c r="AD42" s="199">
        <v>43024</v>
      </c>
      <c r="AE42" s="232"/>
      <c r="AF42" s="199">
        <v>43031</v>
      </c>
      <c r="AG42" s="232"/>
      <c r="AH42" s="199">
        <v>43098</v>
      </c>
      <c r="AI42" s="232"/>
      <c r="AJ42" s="223"/>
      <c r="AK42" s="224"/>
      <c r="AL42" s="224"/>
      <c r="AM42" s="224"/>
      <c r="AN42" s="224"/>
      <c r="AO42" s="224"/>
      <c r="AP42" s="224"/>
      <c r="AQ42" s="278"/>
      <c r="AR42" s="266"/>
      <c r="AS42" s="159"/>
      <c r="AT42" s="159"/>
      <c r="AU42" s="159"/>
      <c r="AV42" s="159"/>
      <c r="AW42" s="159"/>
      <c r="AX42" s="159"/>
      <c r="AY42" s="159"/>
      <c r="AZ42" s="159"/>
      <c r="BA42" s="159"/>
      <c r="BB42" s="159"/>
    </row>
    <row r="43" spans="1:54" s="160" customFormat="1" ht="89.25" customHeight="1" x14ac:dyDescent="0.2">
      <c r="A43" s="256" t="s">
        <v>237</v>
      </c>
      <c r="B43" s="226" t="s">
        <v>213</v>
      </c>
      <c r="C43" s="227">
        <v>212733.6</v>
      </c>
      <c r="D43" s="228">
        <v>12000</v>
      </c>
      <c r="E43" s="212" t="s">
        <v>114</v>
      </c>
      <c r="F43" s="211" t="s">
        <v>64</v>
      </c>
      <c r="G43" s="229" t="s">
        <v>64</v>
      </c>
      <c r="H43" s="222" t="s">
        <v>143</v>
      </c>
      <c r="I43" s="222" t="s">
        <v>143</v>
      </c>
      <c r="J43" s="222" t="s">
        <v>143</v>
      </c>
      <c r="K43" s="222" t="s">
        <v>143</v>
      </c>
      <c r="L43" s="198" t="s">
        <v>143</v>
      </c>
      <c r="M43" s="198" t="s">
        <v>143</v>
      </c>
      <c r="N43" s="222" t="s">
        <v>143</v>
      </c>
      <c r="O43" s="222" t="s">
        <v>143</v>
      </c>
      <c r="P43" s="356"/>
      <c r="Q43" s="357"/>
      <c r="R43" s="357"/>
      <c r="S43" s="357"/>
      <c r="T43" s="357"/>
      <c r="U43" s="357"/>
      <c r="V43" s="357"/>
      <c r="W43" s="357"/>
      <c r="X43" s="357"/>
      <c r="Y43" s="357"/>
      <c r="Z43" s="199">
        <v>43017</v>
      </c>
      <c r="AA43" s="199"/>
      <c r="AB43" s="199">
        <v>43024</v>
      </c>
      <c r="AC43" s="199"/>
      <c r="AD43" s="199">
        <v>43024</v>
      </c>
      <c r="AE43" s="232"/>
      <c r="AF43" s="199">
        <v>43031</v>
      </c>
      <c r="AG43" s="232"/>
      <c r="AH43" s="199">
        <v>43098</v>
      </c>
      <c r="AI43" s="232"/>
      <c r="AJ43" s="223"/>
      <c r="AK43" s="224"/>
      <c r="AL43" s="224"/>
      <c r="AM43" s="224"/>
      <c r="AN43" s="224"/>
      <c r="AO43" s="224"/>
      <c r="AP43" s="224"/>
      <c r="AQ43" s="278"/>
      <c r="AR43" s="266"/>
      <c r="AS43" s="159"/>
      <c r="AT43" s="159"/>
      <c r="AU43" s="159"/>
      <c r="AV43" s="159"/>
      <c r="AW43" s="159"/>
      <c r="AX43" s="159"/>
      <c r="AY43" s="159"/>
      <c r="AZ43" s="159"/>
      <c r="BA43" s="159"/>
      <c r="BB43" s="159"/>
    </row>
    <row r="44" spans="1:54" s="160" customFormat="1" ht="176.25" customHeight="1" x14ac:dyDescent="0.2">
      <c r="A44" s="215" t="s">
        <v>208</v>
      </c>
      <c r="B44" s="226" t="s">
        <v>207</v>
      </c>
      <c r="C44" s="257">
        <v>514106.2</v>
      </c>
      <c r="D44" s="270">
        <f>C44/18.9724</f>
        <v>27097.583858657839</v>
      </c>
      <c r="E44" s="212" t="s">
        <v>114</v>
      </c>
      <c r="F44" s="211" t="s">
        <v>64</v>
      </c>
      <c r="G44" s="229" t="s">
        <v>64</v>
      </c>
      <c r="H44" s="222" t="s">
        <v>143</v>
      </c>
      <c r="I44" s="222" t="s">
        <v>143</v>
      </c>
      <c r="J44" s="222" t="s">
        <v>143</v>
      </c>
      <c r="K44" s="222" t="s">
        <v>143</v>
      </c>
      <c r="L44" s="198" t="s">
        <v>143</v>
      </c>
      <c r="M44" s="198" t="s">
        <v>143</v>
      </c>
      <c r="N44" s="222" t="s">
        <v>143</v>
      </c>
      <c r="O44" s="222" t="s">
        <v>143</v>
      </c>
      <c r="P44" s="356"/>
      <c r="Q44" s="357"/>
      <c r="R44" s="357"/>
      <c r="S44" s="357"/>
      <c r="T44" s="357"/>
      <c r="U44" s="357"/>
      <c r="V44" s="357"/>
      <c r="W44" s="357"/>
      <c r="X44" s="357"/>
      <c r="Y44" s="357"/>
      <c r="Z44" s="199">
        <v>43017</v>
      </c>
      <c r="AA44" s="251">
        <v>43040</v>
      </c>
      <c r="AB44" s="199">
        <v>43024</v>
      </c>
      <c r="AC44" s="251">
        <v>43061</v>
      </c>
      <c r="AD44" s="199">
        <v>43024</v>
      </c>
      <c r="AE44" s="232"/>
      <c r="AF44" s="199">
        <v>43031</v>
      </c>
      <c r="AG44" s="232"/>
      <c r="AH44" s="199">
        <v>43098</v>
      </c>
      <c r="AI44" s="232"/>
      <c r="AJ44" s="223"/>
      <c r="AK44" s="224"/>
      <c r="AL44" s="224"/>
      <c r="AM44" s="224"/>
      <c r="AN44" s="224"/>
      <c r="AO44" s="224"/>
      <c r="AP44" s="224"/>
      <c r="AQ44" s="278"/>
      <c r="AR44" s="266"/>
      <c r="AS44" s="159"/>
      <c r="AT44" s="159"/>
      <c r="AU44" s="159"/>
      <c r="AV44" s="159"/>
      <c r="AW44" s="159"/>
      <c r="AX44" s="159"/>
      <c r="AY44" s="159"/>
      <c r="AZ44" s="159"/>
      <c r="BA44" s="159"/>
      <c r="BB44" s="159"/>
    </row>
    <row r="45" spans="1:54" s="160" customFormat="1" ht="104.25" customHeight="1" x14ac:dyDescent="0.2">
      <c r="A45" s="215" t="s">
        <v>215</v>
      </c>
      <c r="B45" s="226" t="s">
        <v>212</v>
      </c>
      <c r="C45" s="227">
        <v>780023.2</v>
      </c>
      <c r="D45" s="228">
        <v>44000</v>
      </c>
      <c r="E45" s="212" t="s">
        <v>114</v>
      </c>
      <c r="F45" s="211" t="s">
        <v>64</v>
      </c>
      <c r="G45" s="229" t="s">
        <v>64</v>
      </c>
      <c r="H45" s="222" t="s">
        <v>143</v>
      </c>
      <c r="I45" s="222" t="s">
        <v>143</v>
      </c>
      <c r="J45" s="222" t="s">
        <v>143</v>
      </c>
      <c r="K45" s="222" t="s">
        <v>143</v>
      </c>
      <c r="L45" s="198" t="s">
        <v>143</v>
      </c>
      <c r="M45" s="198" t="s">
        <v>143</v>
      </c>
      <c r="N45" s="222" t="s">
        <v>143</v>
      </c>
      <c r="O45" s="222" t="s">
        <v>143</v>
      </c>
      <c r="P45" s="356"/>
      <c r="Q45" s="357"/>
      <c r="R45" s="357"/>
      <c r="S45" s="357"/>
      <c r="T45" s="357"/>
      <c r="U45" s="357"/>
      <c r="V45" s="357"/>
      <c r="W45" s="357"/>
      <c r="X45" s="357"/>
      <c r="Y45" s="357"/>
      <c r="Z45" s="199">
        <v>43017</v>
      </c>
      <c r="AA45" s="251">
        <v>43026</v>
      </c>
      <c r="AB45" s="199">
        <v>43024</v>
      </c>
      <c r="AC45" s="251">
        <v>43040</v>
      </c>
      <c r="AD45" s="199">
        <v>43024</v>
      </c>
      <c r="AE45" s="251">
        <v>43040</v>
      </c>
      <c r="AF45" s="199">
        <v>43031</v>
      </c>
      <c r="AG45" s="251">
        <v>43053</v>
      </c>
      <c r="AH45" s="199">
        <v>43098</v>
      </c>
      <c r="AI45" s="232"/>
      <c r="AJ45" s="252" t="s">
        <v>239</v>
      </c>
      <c r="AK45" s="253">
        <v>770023.2</v>
      </c>
      <c r="AL45" s="253">
        <f>AK45/19.1478</f>
        <v>40214.708739385198</v>
      </c>
      <c r="AM45" s="253">
        <v>0</v>
      </c>
      <c r="AN45" s="253">
        <v>0</v>
      </c>
      <c r="AO45" s="224"/>
      <c r="AP45" s="224"/>
      <c r="AQ45" s="278"/>
      <c r="AR45" s="266"/>
      <c r="AS45" s="159"/>
      <c r="AT45" s="159"/>
      <c r="AU45" s="159"/>
      <c r="AV45" s="159"/>
      <c r="AW45" s="159"/>
      <c r="AX45" s="159"/>
      <c r="AY45" s="159"/>
      <c r="AZ45" s="159"/>
      <c r="BA45" s="159"/>
      <c r="BB45" s="159"/>
    </row>
    <row r="46" spans="1:54" s="160" customFormat="1" ht="85.5" customHeight="1" x14ac:dyDescent="0.2">
      <c r="A46" s="215" t="s">
        <v>216</v>
      </c>
      <c r="B46" s="226" t="s">
        <v>214</v>
      </c>
      <c r="C46" s="227">
        <v>310236.5</v>
      </c>
      <c r="D46" s="228">
        <v>17500</v>
      </c>
      <c r="E46" s="212" t="s">
        <v>114</v>
      </c>
      <c r="F46" s="211" t="s">
        <v>64</v>
      </c>
      <c r="G46" s="229" t="s">
        <v>64</v>
      </c>
      <c r="H46" s="222" t="s">
        <v>143</v>
      </c>
      <c r="I46" s="222" t="s">
        <v>143</v>
      </c>
      <c r="J46" s="222" t="s">
        <v>143</v>
      </c>
      <c r="K46" s="222" t="s">
        <v>143</v>
      </c>
      <c r="L46" s="198" t="s">
        <v>143</v>
      </c>
      <c r="M46" s="198" t="s">
        <v>143</v>
      </c>
      <c r="N46" s="222" t="s">
        <v>143</v>
      </c>
      <c r="O46" s="222" t="s">
        <v>143</v>
      </c>
      <c r="P46" s="356"/>
      <c r="Q46" s="357"/>
      <c r="R46" s="357"/>
      <c r="S46" s="357"/>
      <c r="T46" s="357"/>
      <c r="U46" s="357"/>
      <c r="V46" s="357"/>
      <c r="W46" s="357"/>
      <c r="X46" s="357"/>
      <c r="Y46" s="357"/>
      <c r="Z46" s="199">
        <v>43017</v>
      </c>
      <c r="AA46" s="251">
        <v>43026</v>
      </c>
      <c r="AB46" s="199">
        <v>43024</v>
      </c>
      <c r="AC46" s="251">
        <v>43040</v>
      </c>
      <c r="AD46" s="199">
        <v>43024</v>
      </c>
      <c r="AE46" s="251">
        <v>43040</v>
      </c>
      <c r="AF46" s="199">
        <v>43031</v>
      </c>
      <c r="AG46" s="251">
        <v>43053</v>
      </c>
      <c r="AH46" s="199">
        <v>43098</v>
      </c>
      <c r="AI46" s="232"/>
      <c r="AJ46" s="252" t="s">
        <v>240</v>
      </c>
      <c r="AK46" s="253">
        <v>305236.5</v>
      </c>
      <c r="AL46" s="253">
        <f>AK46/19.1478</f>
        <v>15941.074170400778</v>
      </c>
      <c r="AM46" s="253">
        <v>0</v>
      </c>
      <c r="AN46" s="253">
        <v>0</v>
      </c>
      <c r="AO46" s="224"/>
      <c r="AP46" s="224"/>
      <c r="AQ46" s="278"/>
      <c r="AR46" s="266"/>
      <c r="AS46" s="159"/>
      <c r="AT46" s="159"/>
      <c r="AU46" s="159"/>
      <c r="AV46" s="159"/>
      <c r="AW46" s="159"/>
      <c r="AX46" s="159"/>
      <c r="AY46" s="159"/>
      <c r="AZ46" s="159"/>
      <c r="BA46" s="159"/>
      <c r="BB46" s="159"/>
    </row>
    <row r="47" spans="1:54" s="154" customFormat="1" ht="21" customHeight="1" x14ac:dyDescent="0.2">
      <c r="A47" s="162"/>
      <c r="B47" s="162"/>
      <c r="C47" s="162"/>
      <c r="D47" s="185"/>
      <c r="E47" s="151"/>
      <c r="F47" s="149"/>
      <c r="G47" s="149"/>
      <c r="H47" s="150"/>
      <c r="I47" s="150"/>
      <c r="J47" s="150"/>
      <c r="K47" s="150"/>
      <c r="L47" s="150"/>
      <c r="M47" s="150"/>
      <c r="N47" s="150"/>
      <c r="O47" s="150"/>
      <c r="P47" s="358"/>
      <c r="Q47" s="359"/>
      <c r="R47" s="359"/>
      <c r="S47" s="359"/>
      <c r="T47" s="359"/>
      <c r="U47" s="359"/>
      <c r="V47" s="359"/>
      <c r="W47" s="359"/>
      <c r="X47" s="359"/>
      <c r="Y47" s="359"/>
      <c r="Z47" s="156"/>
      <c r="AA47" s="156"/>
      <c r="AB47" s="156"/>
      <c r="AC47" s="156"/>
      <c r="AD47" s="156"/>
      <c r="AE47" s="156"/>
      <c r="AF47" s="156"/>
      <c r="AG47" s="156"/>
      <c r="AH47" s="156"/>
      <c r="AI47" s="156"/>
      <c r="AJ47" s="163"/>
      <c r="AK47" s="152"/>
      <c r="AL47" s="152"/>
      <c r="AM47" s="152"/>
      <c r="AN47" s="152"/>
      <c r="AO47" s="152"/>
      <c r="AP47" s="152"/>
      <c r="AQ47" s="279"/>
      <c r="AR47" s="153"/>
      <c r="AS47" s="153"/>
      <c r="AT47" s="153"/>
      <c r="AU47" s="153"/>
      <c r="AV47" s="153"/>
      <c r="AW47" s="153"/>
      <c r="AX47" s="153"/>
      <c r="AY47" s="153"/>
      <c r="AZ47" s="153"/>
      <c r="BA47" s="153"/>
      <c r="BB47" s="153"/>
    </row>
    <row r="48" spans="1:54" s="16" customFormat="1" ht="30.75" customHeight="1" x14ac:dyDescent="0.2">
      <c r="A48" s="17" t="s">
        <v>129</v>
      </c>
      <c r="B48" s="18"/>
      <c r="C48" s="19">
        <f>SUM(C30:C47)</f>
        <v>7015109.0199999996</v>
      </c>
      <c r="D48" s="19">
        <f>SUM(D30:D47)</f>
        <v>390297.58385865786</v>
      </c>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20">
        <f>SUM(AK31:AK47)</f>
        <v>3477153.0199999996</v>
      </c>
      <c r="AL48" s="20">
        <f>SUM(AL31:AL47)</f>
        <v>189283.77125493329</v>
      </c>
      <c r="AM48" s="20">
        <f>SUM(AM31:AM47)</f>
        <v>0</v>
      </c>
      <c r="AN48" s="20">
        <f>SUM(AN31:AN47)</f>
        <v>0</v>
      </c>
      <c r="AO48" s="20">
        <f>SUM(AO30:AO47)</f>
        <v>0</v>
      </c>
      <c r="AP48" s="20">
        <f>SUM(AP30:AP47)</f>
        <v>0</v>
      </c>
      <c r="AQ48" s="280"/>
      <c r="AR48" s="15"/>
      <c r="AS48" s="15"/>
      <c r="AT48" s="15"/>
      <c r="AU48" s="15"/>
      <c r="AV48" s="15"/>
      <c r="AW48" s="15"/>
      <c r="AX48" s="15"/>
      <c r="AY48" s="15"/>
      <c r="AZ48" s="15"/>
      <c r="BA48" s="15"/>
      <c r="BB48" s="15"/>
    </row>
    <row r="49" spans="1:54" s="16" customFormat="1" ht="30.75" customHeight="1" x14ac:dyDescent="0.2">
      <c r="A49" s="17" t="s">
        <v>130</v>
      </c>
      <c r="B49" s="18"/>
      <c r="C49" s="19">
        <f>C48+C25</f>
        <v>73209462.651600003</v>
      </c>
      <c r="D49" s="19">
        <f>D48+D25</f>
        <v>4093657.2571346946</v>
      </c>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20">
        <f t="shared" ref="AK49:AP49" si="3">SUM(AK48,AK25)</f>
        <v>23827153.02</v>
      </c>
      <c r="AL49" s="20">
        <f t="shared" si="3"/>
        <v>1303330.7659588235</v>
      </c>
      <c r="AM49" s="20">
        <f t="shared" si="3"/>
        <v>0</v>
      </c>
      <c r="AN49" s="20">
        <f t="shared" si="3"/>
        <v>0</v>
      </c>
      <c r="AO49" s="20">
        <f t="shared" si="3"/>
        <v>0</v>
      </c>
      <c r="AP49" s="20">
        <f t="shared" si="3"/>
        <v>0</v>
      </c>
      <c r="AQ49" s="280"/>
      <c r="AR49" s="15"/>
      <c r="AS49" s="15"/>
      <c r="AT49" s="15"/>
      <c r="AU49" s="15"/>
      <c r="AV49" s="15"/>
      <c r="AW49" s="15"/>
      <c r="AX49" s="15"/>
      <c r="AY49" s="15"/>
      <c r="AZ49" s="15"/>
      <c r="BA49" s="15"/>
      <c r="BB49" s="15"/>
    </row>
    <row r="50" spans="1:54" s="25" customFormat="1" ht="18.75" customHeight="1" x14ac:dyDescent="0.2">
      <c r="D50" s="186"/>
      <c r="E50" s="33"/>
      <c r="F50" s="33"/>
      <c r="G50" s="33"/>
      <c r="H50" s="33"/>
      <c r="I50" s="33"/>
      <c r="J50" s="33"/>
      <c r="K50" s="33"/>
      <c r="L50" s="34"/>
      <c r="M50" s="34"/>
      <c r="N50" s="35"/>
      <c r="O50" s="35"/>
      <c r="P50" s="36"/>
      <c r="Q50" s="36"/>
      <c r="R50" s="36"/>
      <c r="S50" s="36"/>
      <c r="T50" s="36"/>
      <c r="U50" s="36"/>
      <c r="V50" s="36"/>
      <c r="W50" s="36"/>
      <c r="X50" s="36"/>
      <c r="Y50" s="36"/>
      <c r="Z50" s="36"/>
      <c r="AA50" s="36"/>
      <c r="AB50" s="36"/>
      <c r="AC50" s="36"/>
      <c r="AD50" s="34"/>
      <c r="AE50" s="34"/>
      <c r="AF50" s="34"/>
      <c r="AG50" s="34"/>
      <c r="AH50" s="34"/>
      <c r="AI50" s="34"/>
      <c r="AJ50" s="37"/>
      <c r="AK50" s="37"/>
      <c r="AL50" s="37"/>
      <c r="AM50" s="37"/>
      <c r="AN50" s="37"/>
      <c r="AO50" s="24"/>
      <c r="AP50" s="24"/>
      <c r="AQ50" s="267"/>
      <c r="AR50" s="24"/>
      <c r="AS50" s="24"/>
      <c r="AT50" s="24"/>
      <c r="AU50" s="24"/>
      <c r="AV50" s="24"/>
      <c r="AW50" s="24"/>
      <c r="AX50" s="24"/>
      <c r="AY50" s="24"/>
      <c r="AZ50" s="24"/>
      <c r="BA50" s="24"/>
      <c r="BB50" s="24"/>
    </row>
    <row r="51" spans="1:54" s="25" customFormat="1" ht="18.75" customHeight="1" x14ac:dyDescent="0.2">
      <c r="A51" s="323" t="s">
        <v>44</v>
      </c>
      <c r="B51" s="324"/>
      <c r="C51" s="38"/>
      <c r="D51" s="90"/>
      <c r="E51" s="33"/>
      <c r="F51" s="33"/>
      <c r="G51" s="33"/>
      <c r="H51" s="33"/>
      <c r="I51" s="33"/>
      <c r="J51" s="33"/>
      <c r="K51" s="33"/>
      <c r="L51" s="34"/>
      <c r="M51" s="34"/>
      <c r="N51" s="35"/>
      <c r="O51" s="35"/>
      <c r="P51" s="36"/>
      <c r="Q51" s="36"/>
      <c r="R51" s="36"/>
      <c r="S51" s="36"/>
      <c r="T51" s="36"/>
      <c r="U51" s="36"/>
      <c r="V51" s="36"/>
      <c r="W51" s="36"/>
      <c r="X51" s="36"/>
      <c r="Y51" s="36"/>
      <c r="Z51" s="36"/>
      <c r="AA51" s="36"/>
      <c r="AB51" s="36"/>
      <c r="AC51" s="36"/>
      <c r="AD51" s="34"/>
      <c r="AE51" s="34"/>
      <c r="AF51" s="34"/>
      <c r="AG51" s="34"/>
      <c r="AH51" s="34"/>
      <c r="AI51" s="34"/>
      <c r="AJ51" s="37"/>
      <c r="AK51" s="37"/>
      <c r="AL51" s="37"/>
      <c r="AM51" s="37"/>
      <c r="AN51" s="37"/>
      <c r="AO51" s="24"/>
      <c r="AP51" s="24"/>
      <c r="AQ51" s="267"/>
      <c r="AR51" s="24"/>
      <c r="AS51" s="24"/>
      <c r="AT51" s="24"/>
      <c r="AU51" s="24"/>
      <c r="AV51" s="24"/>
      <c r="AW51" s="24"/>
      <c r="AX51" s="24"/>
      <c r="AY51" s="24"/>
      <c r="AZ51" s="24"/>
      <c r="BA51" s="24"/>
      <c r="BB51" s="24"/>
    </row>
    <row r="52" spans="1:54" s="25" customFormat="1" ht="18.75" customHeight="1" x14ac:dyDescent="0.2">
      <c r="A52" s="360" t="s">
        <v>45</v>
      </c>
      <c r="B52" s="361"/>
      <c r="C52" s="38"/>
      <c r="D52" s="187"/>
      <c r="E52" s="33"/>
      <c r="F52" s="33"/>
      <c r="G52" s="33"/>
      <c r="H52" s="33"/>
      <c r="I52" s="33"/>
      <c r="J52" s="33"/>
      <c r="K52" s="33"/>
      <c r="L52" s="34"/>
      <c r="M52" s="34"/>
      <c r="N52" s="35"/>
      <c r="O52" s="35"/>
      <c r="P52" s="36"/>
      <c r="Q52" s="36"/>
      <c r="R52" s="36"/>
      <c r="S52" s="36"/>
      <c r="T52" s="36"/>
      <c r="U52" s="36"/>
      <c r="V52" s="36"/>
      <c r="W52" s="36"/>
      <c r="X52" s="36"/>
      <c r="Y52" s="36"/>
      <c r="Z52" s="36"/>
      <c r="AA52" s="36"/>
      <c r="AB52" s="36"/>
      <c r="AC52" s="36"/>
      <c r="AD52" s="34"/>
      <c r="AE52" s="34"/>
      <c r="AF52" s="34"/>
      <c r="AG52" s="34"/>
      <c r="AH52" s="34"/>
      <c r="AI52" s="34"/>
      <c r="AJ52" s="37"/>
      <c r="AK52" s="37"/>
      <c r="AL52" s="37"/>
      <c r="AM52" s="37"/>
      <c r="AN52" s="37"/>
      <c r="AO52" s="24"/>
      <c r="AP52" s="24"/>
      <c r="AQ52" s="267"/>
      <c r="AR52" s="24"/>
      <c r="AS52" s="24"/>
      <c r="AT52" s="24"/>
      <c r="AU52" s="24"/>
      <c r="AV52" s="24"/>
      <c r="AW52" s="24"/>
      <c r="AX52" s="24"/>
      <c r="AY52" s="24"/>
      <c r="AZ52" s="24"/>
      <c r="BA52" s="24"/>
      <c r="BB52" s="24"/>
    </row>
    <row r="53" spans="1:54" s="25" customFormat="1" ht="18.75" customHeight="1" x14ac:dyDescent="0.2">
      <c r="A53" s="362" t="s">
        <v>46</v>
      </c>
      <c r="B53" s="363"/>
      <c r="C53" s="38"/>
      <c r="D53" s="188"/>
      <c r="E53" s="33"/>
      <c r="F53" s="33"/>
      <c r="G53" s="33"/>
      <c r="H53" s="33"/>
      <c r="I53" s="33"/>
      <c r="J53" s="33"/>
      <c r="K53" s="33"/>
      <c r="L53" s="34"/>
      <c r="M53" s="34"/>
      <c r="N53" s="35"/>
      <c r="O53" s="35"/>
      <c r="P53" s="36"/>
      <c r="Q53" s="36"/>
      <c r="R53" s="36"/>
      <c r="S53" s="36"/>
      <c r="T53" s="36"/>
      <c r="U53" s="36"/>
      <c r="V53" s="36"/>
      <c r="W53" s="36"/>
      <c r="X53" s="36"/>
      <c r="Y53" s="36"/>
      <c r="Z53" s="36"/>
      <c r="AA53" s="36"/>
      <c r="AB53" s="36"/>
      <c r="AC53" s="36"/>
      <c r="AD53" s="34"/>
      <c r="AE53" s="34"/>
      <c r="AF53" s="34"/>
      <c r="AG53" s="34"/>
      <c r="AH53" s="34"/>
      <c r="AI53" s="34"/>
      <c r="AJ53" s="37"/>
      <c r="AK53" s="37"/>
      <c r="AL53" s="37"/>
      <c r="AM53" s="37"/>
      <c r="AN53" s="37"/>
      <c r="AO53" s="24"/>
      <c r="AP53" s="24"/>
      <c r="AQ53" s="267"/>
      <c r="AR53" s="24"/>
      <c r="AS53" s="24"/>
      <c r="AT53" s="24"/>
      <c r="AU53" s="24"/>
      <c r="AV53" s="24"/>
      <c r="AW53" s="24"/>
      <c r="AX53" s="24"/>
      <c r="AY53" s="24"/>
      <c r="AZ53" s="24"/>
      <c r="BA53" s="24"/>
      <c r="BB53" s="24"/>
    </row>
    <row r="54" spans="1:54" s="25" customFormat="1" ht="18.75" customHeight="1" x14ac:dyDescent="0.2">
      <c r="A54" s="364" t="s">
        <v>47</v>
      </c>
      <c r="B54" s="365"/>
      <c r="C54" s="38"/>
      <c r="D54" s="189"/>
      <c r="E54" s="33"/>
      <c r="F54" s="33"/>
      <c r="G54" s="33"/>
      <c r="H54" s="33"/>
      <c r="I54" s="33"/>
      <c r="J54" s="33"/>
      <c r="K54" s="33"/>
      <c r="L54" s="34"/>
      <c r="M54" s="34"/>
      <c r="N54" s="35"/>
      <c r="O54" s="35"/>
      <c r="P54" s="36"/>
      <c r="Q54" s="36"/>
      <c r="R54" s="36"/>
      <c r="S54" s="36"/>
      <c r="T54" s="36"/>
      <c r="U54" s="36"/>
      <c r="V54" s="36"/>
      <c r="W54" s="36"/>
      <c r="X54" s="36"/>
      <c r="Y54" s="36"/>
      <c r="Z54" s="36"/>
      <c r="AA54" s="36"/>
      <c r="AB54" s="36"/>
      <c r="AC54" s="36"/>
      <c r="AD54" s="34"/>
      <c r="AE54" s="34"/>
      <c r="AF54" s="34"/>
      <c r="AG54" s="34"/>
      <c r="AH54" s="34"/>
      <c r="AI54" s="34"/>
      <c r="AJ54" s="37"/>
      <c r="AK54" s="37"/>
      <c r="AL54" s="37"/>
      <c r="AM54" s="37"/>
      <c r="AN54" s="37"/>
      <c r="AO54" s="24"/>
      <c r="AP54" s="24"/>
      <c r="AQ54" s="267"/>
      <c r="AR54" s="24"/>
      <c r="AS54" s="24"/>
      <c r="AT54" s="24"/>
      <c r="AU54" s="24"/>
      <c r="AV54" s="24"/>
      <c r="AW54" s="24"/>
      <c r="AX54" s="24"/>
      <c r="AY54" s="24"/>
      <c r="AZ54" s="24"/>
      <c r="BA54" s="24"/>
      <c r="BB54" s="24"/>
    </row>
    <row r="55" spans="1:54" s="32" customFormat="1" ht="18.75" customHeight="1" x14ac:dyDescent="0.2">
      <c r="A55" s="338" t="s">
        <v>48</v>
      </c>
      <c r="B55" s="339"/>
      <c r="C55" s="38"/>
      <c r="D55" s="190"/>
      <c r="E55" s="43"/>
      <c r="F55" s="44"/>
      <c r="G55" s="43"/>
      <c r="H55" s="43"/>
      <c r="I55" s="43"/>
      <c r="J55" s="43"/>
      <c r="K55" s="43"/>
      <c r="L55" s="44"/>
      <c r="M55" s="44"/>
      <c r="N55" s="44"/>
      <c r="O55" s="43"/>
      <c r="P55" s="44"/>
      <c r="Q55" s="43"/>
      <c r="R55" s="43"/>
      <c r="S55" s="43"/>
      <c r="T55" s="44"/>
      <c r="U55" s="43"/>
      <c r="V55" s="45"/>
      <c r="W55" s="45"/>
      <c r="X55" s="45"/>
      <c r="Y55" s="45"/>
      <c r="Z55" s="45"/>
      <c r="AA55" s="43"/>
      <c r="AB55" s="43"/>
      <c r="AC55" s="43"/>
      <c r="AD55" s="43"/>
      <c r="AE55" s="43"/>
      <c r="AF55" s="43"/>
      <c r="AG55" s="43"/>
      <c r="AH55" s="43"/>
      <c r="AI55" s="43"/>
      <c r="AJ55" s="46"/>
      <c r="AK55" s="47"/>
      <c r="AL55" s="47"/>
      <c r="AM55" s="31"/>
      <c r="AN55" s="31"/>
      <c r="AO55" s="31"/>
      <c r="AP55" s="31"/>
      <c r="AQ55" s="267"/>
      <c r="AR55" s="31"/>
      <c r="AS55" s="31"/>
      <c r="AT55" s="31"/>
      <c r="AU55" s="31"/>
      <c r="AV55" s="31"/>
      <c r="AW55" s="31"/>
      <c r="AX55" s="31"/>
      <c r="AY55" s="31"/>
      <c r="AZ55" s="31"/>
    </row>
    <row r="56" spans="1:54" ht="15" x14ac:dyDescent="0.25">
      <c r="A56" s="254" t="s">
        <v>241</v>
      </c>
      <c r="B56" s="48"/>
      <c r="C56" s="48"/>
      <c r="D56" s="340" t="s">
        <v>49</v>
      </c>
      <c r="E56" s="341"/>
      <c r="F56" s="341"/>
      <c r="G56" s="341"/>
      <c r="H56" s="342" t="s">
        <v>50</v>
      </c>
      <c r="I56" s="342"/>
      <c r="J56" s="343" t="s">
        <v>217</v>
      </c>
      <c r="K56" s="344"/>
      <c r="L56" s="49"/>
      <c r="M56" s="49"/>
      <c r="N56" s="49"/>
      <c r="O56" s="49"/>
      <c r="P56" s="49"/>
      <c r="Q56" s="49"/>
      <c r="R56" s="49"/>
      <c r="S56" s="49"/>
      <c r="T56" s="49"/>
      <c r="U56" s="49"/>
      <c r="V56" s="49"/>
      <c r="W56" s="49"/>
      <c r="X56" s="49"/>
      <c r="Y56" s="50"/>
      <c r="Z56" s="31"/>
      <c r="AA56" s="31"/>
      <c r="AB56" s="51"/>
      <c r="AC56" s="51"/>
      <c r="AD56" s="51"/>
      <c r="AE56" s="51"/>
      <c r="AF56" s="51"/>
      <c r="AG56" s="51"/>
      <c r="AH56" s="51"/>
      <c r="AI56" s="51"/>
      <c r="AJ56" s="51"/>
      <c r="AK56" s="51"/>
      <c r="AL56" s="51"/>
      <c r="AM56" s="51"/>
      <c r="AN56" s="51"/>
      <c r="AO56" s="51"/>
      <c r="AP56" s="51"/>
      <c r="AQ56" s="88"/>
    </row>
    <row r="57" spans="1:54" ht="22.5" customHeight="1" x14ac:dyDescent="0.2">
      <c r="A57" s="103" t="s">
        <v>127</v>
      </c>
      <c r="B57" s="48"/>
      <c r="C57" s="48"/>
      <c r="D57" s="347" t="s">
        <v>37</v>
      </c>
      <c r="E57" s="348"/>
      <c r="F57" s="348"/>
      <c r="G57" s="349"/>
      <c r="H57" s="350" t="s">
        <v>51</v>
      </c>
      <c r="I57" s="351"/>
      <c r="J57" s="345"/>
      <c r="K57" s="346"/>
      <c r="L57" s="49"/>
      <c r="M57" s="49"/>
      <c r="N57" s="49"/>
      <c r="O57" s="49"/>
      <c r="P57" s="49"/>
      <c r="Q57" s="49"/>
      <c r="R57" s="49"/>
      <c r="S57" s="49"/>
      <c r="T57" s="49"/>
      <c r="U57" s="49"/>
      <c r="V57" s="49"/>
      <c r="W57" s="49"/>
      <c r="X57" s="49"/>
      <c r="Y57" s="50"/>
      <c r="Z57" s="51"/>
      <c r="AA57" s="51"/>
      <c r="AB57" s="51"/>
      <c r="AC57" s="51"/>
      <c r="AD57" s="51"/>
      <c r="AE57" s="51"/>
      <c r="AF57" s="51"/>
      <c r="AG57" s="51"/>
      <c r="AH57" s="51"/>
      <c r="AI57" s="51"/>
      <c r="AJ57" s="51"/>
      <c r="AK57" s="51"/>
      <c r="AL57" s="51"/>
      <c r="AM57" s="51"/>
      <c r="AN57" s="51"/>
      <c r="AO57" s="51"/>
      <c r="AP57" s="51"/>
      <c r="AQ57" s="88"/>
      <c r="AS57" s="70"/>
    </row>
    <row r="58" spans="1:54" x14ac:dyDescent="0.2">
      <c r="A58" s="48"/>
      <c r="B58" s="48"/>
      <c r="C58" s="48"/>
      <c r="D58" s="333" t="s">
        <v>52</v>
      </c>
      <c r="E58" s="334"/>
      <c r="F58" s="335"/>
      <c r="G58" s="52" t="s">
        <v>53</v>
      </c>
      <c r="H58" s="53"/>
      <c r="I58" s="196" t="s">
        <v>194</v>
      </c>
      <c r="J58" s="336" t="s">
        <v>218</v>
      </c>
      <c r="K58" s="337"/>
      <c r="L58" s="54"/>
      <c r="M58" s="54"/>
      <c r="N58" s="54"/>
      <c r="O58" s="54"/>
      <c r="P58" s="54"/>
      <c r="Q58" s="54"/>
      <c r="R58" s="54"/>
      <c r="S58" s="54"/>
      <c r="T58" s="54"/>
      <c r="U58" s="54"/>
      <c r="V58" s="54"/>
      <c r="W58" s="54"/>
      <c r="X58" s="54"/>
      <c r="Y58" s="55"/>
      <c r="Z58" s="51"/>
      <c r="AA58" s="51"/>
      <c r="AB58" s="51"/>
      <c r="AC58" s="51"/>
      <c r="AD58" s="51"/>
      <c r="AE58" s="51"/>
      <c r="AF58" s="51"/>
      <c r="AG58" s="51"/>
      <c r="AH58" s="51"/>
      <c r="AI58" s="51"/>
      <c r="AJ58" s="51"/>
      <c r="AK58" s="51"/>
      <c r="AL58" s="51"/>
      <c r="AM58" s="51"/>
      <c r="AN58" s="51"/>
      <c r="AO58" s="51"/>
      <c r="AP58" s="51"/>
      <c r="AQ58" s="93"/>
    </row>
    <row r="59" spans="1:54" x14ac:dyDescent="0.2">
      <c r="A59" s="48"/>
      <c r="B59" s="48"/>
      <c r="C59" s="48"/>
      <c r="D59" s="333" t="s">
        <v>54</v>
      </c>
      <c r="E59" s="334"/>
      <c r="F59" s="335"/>
      <c r="G59" s="52" t="s">
        <v>55</v>
      </c>
      <c r="H59" s="53"/>
      <c r="I59" s="196" t="s">
        <v>194</v>
      </c>
      <c r="J59" s="336" t="s">
        <v>218</v>
      </c>
      <c r="K59" s="337"/>
      <c r="L59" s="34"/>
      <c r="M59" s="34"/>
      <c r="N59" s="34"/>
      <c r="O59" s="54"/>
      <c r="P59" s="54"/>
      <c r="Q59" s="54"/>
      <c r="R59" s="54"/>
      <c r="S59" s="54"/>
      <c r="T59" s="54"/>
      <c r="U59" s="54"/>
      <c r="V59" s="54"/>
      <c r="W59" s="54"/>
      <c r="X59" s="54"/>
      <c r="Y59" s="55"/>
      <c r="Z59" s="51"/>
      <c r="AA59" s="51"/>
      <c r="AB59" s="51"/>
      <c r="AC59" s="51"/>
      <c r="AD59" s="51"/>
      <c r="AE59" s="51"/>
      <c r="AF59" s="51"/>
      <c r="AG59" s="51"/>
      <c r="AH59" s="51"/>
      <c r="AI59" s="51"/>
      <c r="AJ59" s="51"/>
      <c r="AK59" s="51"/>
      <c r="AL59" s="51"/>
      <c r="AM59" s="51"/>
      <c r="AN59" s="51"/>
      <c r="AO59" s="51"/>
      <c r="AP59" s="51"/>
      <c r="AQ59" s="93"/>
    </row>
    <row r="60" spans="1:54" x14ac:dyDescent="0.2">
      <c r="A60" s="48"/>
      <c r="B60" s="48"/>
      <c r="C60" s="48"/>
      <c r="D60" s="333" t="s">
        <v>56</v>
      </c>
      <c r="E60" s="334"/>
      <c r="F60" s="335"/>
      <c r="G60" s="56" t="s">
        <v>57</v>
      </c>
      <c r="H60" s="53"/>
      <c r="I60" s="53">
        <v>300000</v>
      </c>
      <c r="J60" s="336" t="s">
        <v>218</v>
      </c>
      <c r="K60" s="337"/>
      <c r="L60" s="34"/>
      <c r="M60" s="34"/>
      <c r="N60" s="34"/>
      <c r="O60" s="57"/>
      <c r="P60" s="57"/>
      <c r="Q60" s="57"/>
      <c r="R60" s="57"/>
      <c r="S60" s="57"/>
      <c r="T60" s="54"/>
      <c r="U60" s="54"/>
      <c r="V60" s="54"/>
      <c r="W60" s="54"/>
      <c r="X60" s="54"/>
      <c r="Y60" s="55"/>
      <c r="Z60" s="51"/>
      <c r="AA60" s="51"/>
      <c r="AB60" s="51"/>
      <c r="AC60" s="51"/>
      <c r="AD60" s="51"/>
      <c r="AE60" s="51"/>
      <c r="AF60" s="51"/>
      <c r="AG60" s="51"/>
      <c r="AH60" s="51"/>
      <c r="AI60" s="51"/>
      <c r="AJ60" s="51"/>
      <c r="AK60" s="51"/>
      <c r="AL60" s="51"/>
      <c r="AM60" s="51"/>
      <c r="AN60" s="51"/>
      <c r="AO60" s="51"/>
      <c r="AP60" s="51"/>
      <c r="AQ60" s="93"/>
    </row>
    <row r="61" spans="1:54" x14ac:dyDescent="0.2">
      <c r="A61" s="48"/>
      <c r="B61" s="48"/>
      <c r="C61" s="48"/>
      <c r="D61" s="333" t="s">
        <v>58</v>
      </c>
      <c r="E61" s="334"/>
      <c r="F61" s="335"/>
      <c r="G61" s="56" t="s">
        <v>59</v>
      </c>
      <c r="H61" s="53"/>
      <c r="I61" s="53">
        <v>300000</v>
      </c>
      <c r="J61" s="336" t="s">
        <v>218</v>
      </c>
      <c r="K61" s="337"/>
      <c r="L61" s="34"/>
      <c r="M61" s="34"/>
      <c r="N61" s="34"/>
      <c r="O61" s="58"/>
      <c r="P61" s="58"/>
      <c r="Q61" s="58"/>
      <c r="R61" s="58"/>
      <c r="S61" s="58"/>
      <c r="T61" s="54"/>
      <c r="U61" s="54"/>
      <c r="V61" s="54"/>
      <c r="W61" s="54"/>
      <c r="X61" s="54"/>
      <c r="Y61" s="55"/>
      <c r="Z61" s="51"/>
      <c r="AA61" s="51"/>
      <c r="AB61" s="51"/>
      <c r="AC61" s="51"/>
      <c r="AD61" s="51"/>
      <c r="AE61" s="51"/>
      <c r="AF61" s="51"/>
      <c r="AG61" s="51"/>
      <c r="AH61" s="51"/>
      <c r="AI61" s="51"/>
      <c r="AJ61" s="51"/>
      <c r="AK61" s="51"/>
      <c r="AL61" s="51"/>
      <c r="AM61" s="51"/>
      <c r="AN61" s="51"/>
      <c r="AO61" s="51"/>
      <c r="AP61" s="51"/>
      <c r="AQ61" s="93"/>
    </row>
    <row r="62" spans="1:54" x14ac:dyDescent="0.2">
      <c r="A62" s="48"/>
      <c r="B62" s="48"/>
      <c r="C62" s="48"/>
      <c r="D62" s="333" t="s">
        <v>60</v>
      </c>
      <c r="E62" s="334"/>
      <c r="F62" s="335"/>
      <c r="G62" s="56" t="s">
        <v>61</v>
      </c>
      <c r="H62" s="53"/>
      <c r="I62" s="53">
        <v>300000</v>
      </c>
      <c r="J62" s="336" t="s">
        <v>218</v>
      </c>
      <c r="K62" s="337"/>
      <c r="L62" s="34"/>
      <c r="M62" s="34"/>
      <c r="N62" s="34"/>
      <c r="O62" s="57"/>
      <c r="P62" s="57"/>
      <c r="Q62" s="57"/>
      <c r="R62" s="57"/>
      <c r="S62" s="57"/>
      <c r="T62" s="54"/>
      <c r="U62" s="54"/>
      <c r="V62" s="54"/>
      <c r="W62" s="54"/>
      <c r="X62" s="54"/>
      <c r="Y62" s="55"/>
      <c r="Z62" s="51"/>
      <c r="AA62" s="51"/>
      <c r="AB62" s="51"/>
      <c r="AC62" s="51"/>
      <c r="AD62" s="51"/>
      <c r="AE62" s="51"/>
      <c r="AF62" s="51"/>
      <c r="AG62" s="51"/>
      <c r="AH62" s="51"/>
      <c r="AI62" s="51"/>
      <c r="AJ62" s="51"/>
      <c r="AK62" s="51"/>
      <c r="AL62" s="51"/>
      <c r="AM62" s="51"/>
      <c r="AN62" s="51"/>
      <c r="AO62" s="51"/>
      <c r="AP62" s="51"/>
      <c r="AQ62" s="93"/>
    </row>
    <row r="63" spans="1:54" ht="12.75" customHeight="1" x14ac:dyDescent="0.2">
      <c r="A63" s="48"/>
      <c r="B63" s="48"/>
      <c r="C63" s="48"/>
      <c r="D63" s="333" t="s">
        <v>62</v>
      </c>
      <c r="E63" s="334"/>
      <c r="F63" s="335"/>
      <c r="G63" s="56" t="s">
        <v>63</v>
      </c>
      <c r="H63" s="53"/>
      <c r="I63" s="196" t="s">
        <v>194</v>
      </c>
      <c r="J63" s="336" t="s">
        <v>218</v>
      </c>
      <c r="K63" s="337"/>
      <c r="L63" s="34"/>
      <c r="M63" s="34"/>
      <c r="N63" s="34"/>
      <c r="O63" s="59"/>
      <c r="P63" s="59"/>
      <c r="Q63" s="59"/>
      <c r="R63" s="59"/>
      <c r="S63" s="59"/>
      <c r="T63" s="54"/>
      <c r="U63" s="54"/>
      <c r="V63" s="54"/>
      <c r="W63" s="54"/>
      <c r="X63" s="54"/>
      <c r="Y63" s="55"/>
      <c r="Z63" s="51"/>
      <c r="AA63" s="51"/>
      <c r="AB63" s="51"/>
      <c r="AC63" s="51"/>
      <c r="AD63" s="51"/>
      <c r="AE63" s="51"/>
      <c r="AF63" s="51"/>
      <c r="AG63" s="51"/>
      <c r="AH63" s="51"/>
      <c r="AI63" s="51"/>
      <c r="AJ63" s="51"/>
      <c r="AK63" s="51"/>
      <c r="AL63" s="51"/>
      <c r="AM63" s="51"/>
      <c r="AN63" s="51"/>
      <c r="AO63" s="51"/>
      <c r="AP63" s="51"/>
      <c r="AQ63" s="93"/>
    </row>
    <row r="64" spans="1:54" ht="15" x14ac:dyDescent="0.2">
      <c r="A64" s="48"/>
      <c r="B64" s="48"/>
      <c r="C64" s="48"/>
      <c r="D64" s="347" t="s">
        <v>42</v>
      </c>
      <c r="E64" s="348"/>
      <c r="F64" s="348"/>
      <c r="G64" s="348"/>
      <c r="H64" s="60"/>
      <c r="I64" s="61"/>
      <c r="J64" s="366"/>
      <c r="K64" s="367"/>
      <c r="L64" s="34"/>
      <c r="M64" s="34"/>
      <c r="N64" s="34"/>
      <c r="O64" s="59"/>
      <c r="P64" s="59"/>
      <c r="Q64" s="59"/>
      <c r="R64" s="59"/>
      <c r="S64" s="59"/>
      <c r="T64" s="54"/>
      <c r="U64" s="54"/>
      <c r="V64" s="54"/>
      <c r="W64" s="54"/>
      <c r="X64" s="54"/>
      <c r="Y64" s="55"/>
      <c r="Z64" s="51"/>
      <c r="AA64" s="51"/>
      <c r="AB64" s="51"/>
      <c r="AC64" s="51"/>
      <c r="AD64" s="51"/>
      <c r="AE64" s="51"/>
      <c r="AF64" s="51"/>
      <c r="AG64" s="51"/>
      <c r="AH64" s="51"/>
      <c r="AI64" s="51"/>
      <c r="AJ64" s="51"/>
      <c r="AK64" s="51"/>
      <c r="AL64" s="51"/>
      <c r="AM64" s="51"/>
      <c r="AN64" s="51"/>
      <c r="AO64" s="51"/>
      <c r="AP64" s="51"/>
    </row>
    <row r="65" spans="1:54" x14ac:dyDescent="0.2">
      <c r="A65" s="48"/>
      <c r="B65" s="48"/>
      <c r="C65" s="48"/>
      <c r="D65" s="333" t="s">
        <v>64</v>
      </c>
      <c r="E65" s="334"/>
      <c r="F65" s="335"/>
      <c r="G65" s="56" t="s">
        <v>65</v>
      </c>
      <c r="H65" s="53"/>
      <c r="I65" s="196" t="s">
        <v>194</v>
      </c>
      <c r="J65" s="368" t="s">
        <v>219</v>
      </c>
      <c r="K65" s="367"/>
      <c r="L65" s="34"/>
      <c r="M65" s="34"/>
      <c r="N65" s="34"/>
      <c r="O65" s="58"/>
      <c r="P65" s="58"/>
      <c r="Q65" s="58"/>
      <c r="R65" s="58"/>
      <c r="S65" s="58"/>
      <c r="T65" s="54"/>
      <c r="U65" s="54"/>
      <c r="V65" s="54"/>
      <c r="W65" s="54"/>
      <c r="X65" s="54"/>
      <c r="Y65" s="55"/>
      <c r="Z65" s="51"/>
      <c r="AA65" s="51"/>
      <c r="AB65" s="51"/>
      <c r="AC65" s="51"/>
      <c r="AD65" s="51"/>
      <c r="AE65" s="51"/>
      <c r="AF65" s="51"/>
      <c r="AG65" s="51"/>
      <c r="AH65" s="51"/>
      <c r="AI65" s="51"/>
      <c r="AJ65" s="51"/>
      <c r="AK65" s="51"/>
      <c r="AL65" s="51"/>
      <c r="AM65" s="51"/>
      <c r="AN65" s="51"/>
      <c r="AO65" s="51"/>
      <c r="AP65" s="51"/>
    </row>
    <row r="66" spans="1:54" ht="12.75" customHeight="1" x14ac:dyDescent="0.2">
      <c r="A66" s="48"/>
      <c r="B66" s="48"/>
      <c r="C66" s="48"/>
      <c r="D66" s="333" t="s">
        <v>66</v>
      </c>
      <c r="E66" s="334"/>
      <c r="F66" s="335"/>
      <c r="G66" s="56" t="s">
        <v>67</v>
      </c>
      <c r="H66" s="53"/>
      <c r="I66" s="196" t="s">
        <v>194</v>
      </c>
      <c r="J66" s="368" t="s">
        <v>219</v>
      </c>
      <c r="K66" s="367"/>
      <c r="L66" s="54"/>
      <c r="M66" s="54"/>
      <c r="N66" s="54"/>
      <c r="O66" s="54"/>
      <c r="P66" s="54"/>
      <c r="Q66" s="62"/>
      <c r="R66" s="62"/>
      <c r="S66" s="62"/>
      <c r="T66" s="54"/>
      <c r="U66" s="54"/>
      <c r="V66" s="54"/>
      <c r="W66" s="54"/>
      <c r="X66" s="54"/>
      <c r="Y66" s="55"/>
      <c r="Z66" s="51"/>
      <c r="AA66" s="51"/>
      <c r="AB66" s="51"/>
      <c r="AC66" s="51"/>
      <c r="AD66" s="51"/>
      <c r="AE66" s="51"/>
      <c r="AF66" s="51"/>
      <c r="AG66" s="51"/>
      <c r="AH66" s="51"/>
      <c r="AI66" s="51"/>
      <c r="AJ66" s="51"/>
      <c r="AK66" s="51"/>
      <c r="AL66" s="51"/>
      <c r="AM66" s="51"/>
      <c r="AN66" s="51"/>
      <c r="AO66" s="51"/>
      <c r="AP66" s="51"/>
    </row>
    <row r="67" spans="1:54" x14ac:dyDescent="0.2">
      <c r="A67" s="48"/>
      <c r="B67" s="48"/>
      <c r="C67" s="48"/>
      <c r="D67" s="333" t="s">
        <v>68</v>
      </c>
      <c r="E67" s="334"/>
      <c r="F67" s="335"/>
      <c r="G67" s="56" t="s">
        <v>69</v>
      </c>
      <c r="H67" s="53"/>
      <c r="I67" s="196" t="s">
        <v>143</v>
      </c>
      <c r="J67" s="366" t="s">
        <v>143</v>
      </c>
      <c r="K67" s="367"/>
      <c r="L67" s="54"/>
      <c r="M67" s="54"/>
      <c r="N67" s="54"/>
      <c r="O67" s="54"/>
      <c r="P67" s="54"/>
      <c r="Q67" s="54"/>
      <c r="R67" s="54"/>
      <c r="S67" s="54"/>
      <c r="T67" s="54"/>
      <c r="U67" s="54"/>
      <c r="V67" s="54"/>
      <c r="W67" s="54"/>
      <c r="X67" s="54"/>
      <c r="Y67" s="55"/>
      <c r="Z67" s="51"/>
      <c r="AA67" s="51"/>
      <c r="AB67" s="54"/>
      <c r="AC67" s="54"/>
      <c r="AD67" s="54"/>
      <c r="AE67" s="54"/>
      <c r="AF67" s="54"/>
      <c r="AG67" s="55"/>
      <c r="AH67" s="51"/>
      <c r="AI67" s="51"/>
      <c r="AJ67" s="51"/>
      <c r="AK67" s="51"/>
      <c r="AL67" s="51"/>
      <c r="AM67" s="51"/>
      <c r="AN67" s="51"/>
      <c r="AO67" s="51"/>
      <c r="AP67" s="51"/>
      <c r="AQ67" s="51"/>
      <c r="AR67" s="51"/>
      <c r="AS67" s="51"/>
      <c r="AT67" s="51"/>
      <c r="AU67" s="51"/>
      <c r="AV67" s="51"/>
      <c r="AW67" s="51"/>
    </row>
    <row r="68" spans="1:54" x14ac:dyDescent="0.2">
      <c r="A68" s="48"/>
      <c r="B68" s="48"/>
      <c r="C68" s="48"/>
      <c r="D68" s="191"/>
      <c r="E68" s="48"/>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5"/>
      <c r="AM68" s="51"/>
      <c r="AN68" s="51"/>
      <c r="AO68" s="51"/>
      <c r="AP68" s="51"/>
      <c r="AQ68" s="51"/>
      <c r="AR68" s="51"/>
      <c r="AS68" s="51"/>
      <c r="AT68" s="51"/>
      <c r="AU68" s="51"/>
      <c r="AV68" s="51"/>
      <c r="AW68" s="51"/>
      <c r="AX68" s="51"/>
      <c r="AY68" s="51"/>
      <c r="AZ68" s="51"/>
      <c r="BA68" s="51"/>
      <c r="BB68" s="51"/>
    </row>
    <row r="69" spans="1:54" ht="18" x14ac:dyDescent="0.25">
      <c r="A69" s="380" t="s">
        <v>70</v>
      </c>
      <c r="B69" s="381"/>
      <c r="C69" s="382">
        <v>42937</v>
      </c>
      <c r="D69" s="383"/>
      <c r="H69" s="63" t="s">
        <v>72</v>
      </c>
      <c r="I69" s="64"/>
      <c r="J69" s="64"/>
      <c r="K69" s="382">
        <v>42993</v>
      </c>
      <c r="L69" s="383"/>
      <c r="M69" s="65"/>
      <c r="N69" s="65"/>
      <c r="O69" s="48"/>
      <c r="P69" s="48"/>
      <c r="Q69" s="48"/>
      <c r="R69" s="48"/>
      <c r="S69" s="48"/>
      <c r="T69" s="48"/>
      <c r="U69" s="48"/>
      <c r="V69" s="48"/>
      <c r="W69" s="48"/>
      <c r="X69" s="48"/>
      <c r="Y69" s="48"/>
      <c r="Z69" s="66"/>
      <c r="AA69" s="51"/>
      <c r="AB69" s="51"/>
      <c r="AL69"/>
    </row>
    <row r="70" spans="1:54" ht="18" x14ac:dyDescent="0.25">
      <c r="A70" s="369" t="s">
        <v>73</v>
      </c>
      <c r="B70" s="370"/>
      <c r="C70" s="371">
        <v>42971</v>
      </c>
      <c r="D70" s="372"/>
      <c r="H70" s="67" t="s">
        <v>74</v>
      </c>
      <c r="I70" s="68"/>
      <c r="J70" s="68"/>
      <c r="K70" s="373" t="s">
        <v>249</v>
      </c>
      <c r="L70" s="318"/>
      <c r="M70" s="65"/>
      <c r="N70" s="34"/>
      <c r="O70" s="34"/>
      <c r="P70" s="34"/>
      <c r="Q70" s="34"/>
      <c r="R70" s="34"/>
      <c r="S70" s="34"/>
      <c r="T70" s="34"/>
      <c r="U70" s="34"/>
      <c r="V70" s="34"/>
      <c r="W70" s="34"/>
      <c r="X70" s="48"/>
      <c r="Y70" s="48"/>
      <c r="Z70" s="66"/>
      <c r="AA70" s="51"/>
      <c r="AB70" s="51"/>
      <c r="AL70"/>
    </row>
    <row r="71" spans="1:54" x14ac:dyDescent="0.2">
      <c r="A71" s="48"/>
      <c r="B71" s="48"/>
      <c r="C71" s="48"/>
      <c r="D71" s="191"/>
      <c r="E71" s="48"/>
      <c r="F71" s="48"/>
      <c r="G71" s="48"/>
      <c r="H71" s="48"/>
      <c r="I71" s="48"/>
      <c r="J71" s="48"/>
      <c r="K71" s="48"/>
      <c r="L71" s="48"/>
      <c r="M71" s="48"/>
      <c r="N71" s="34"/>
      <c r="O71" s="34"/>
      <c r="P71" s="34"/>
      <c r="Q71" s="34"/>
      <c r="R71" s="34"/>
      <c r="S71" s="34"/>
      <c r="T71" s="34"/>
      <c r="U71" s="34"/>
      <c r="V71" s="34"/>
      <c r="W71" s="34"/>
      <c r="X71" s="48"/>
      <c r="Y71" s="48"/>
      <c r="Z71" s="48"/>
      <c r="AA71" s="48"/>
      <c r="AB71" s="48"/>
      <c r="AC71" s="48"/>
      <c r="AD71" s="48"/>
      <c r="AE71" s="48"/>
      <c r="AF71" s="48"/>
      <c r="AG71" s="48"/>
      <c r="AH71" s="48"/>
      <c r="AI71" s="48"/>
      <c r="AJ71" s="48"/>
      <c r="AK71" s="66"/>
      <c r="AL71" s="51"/>
      <c r="AM71" s="51"/>
    </row>
    <row r="72" spans="1:54" x14ac:dyDescent="0.2">
      <c r="A72" s="374" t="s">
        <v>195</v>
      </c>
      <c r="B72" s="375"/>
      <c r="C72" s="375"/>
      <c r="D72" s="375"/>
      <c r="E72" s="375"/>
      <c r="F72" s="375"/>
      <c r="G72" s="375"/>
      <c r="H72" s="375"/>
      <c r="I72" s="375"/>
      <c r="J72" s="375"/>
      <c r="K72" s="375"/>
      <c r="L72" s="375"/>
      <c r="M72" s="376"/>
      <c r="N72" s="34"/>
      <c r="O72" s="34"/>
      <c r="P72" s="34"/>
      <c r="Q72" s="34"/>
      <c r="R72" s="34"/>
      <c r="S72" s="34"/>
      <c r="T72" s="34"/>
      <c r="U72" s="34"/>
      <c r="V72" s="34"/>
      <c r="W72" s="34"/>
      <c r="X72" s="48"/>
      <c r="Y72" s="48"/>
      <c r="Z72" s="48"/>
      <c r="AA72" s="48"/>
      <c r="AB72" s="48"/>
      <c r="AC72" s="48"/>
      <c r="AD72" s="48"/>
      <c r="AE72" s="48"/>
      <c r="AF72" s="48"/>
      <c r="AG72" s="48"/>
      <c r="AH72" s="48"/>
      <c r="AI72" s="48"/>
      <c r="AJ72" s="48"/>
      <c r="AK72" s="66"/>
      <c r="AL72"/>
    </row>
    <row r="73" spans="1:54" x14ac:dyDescent="0.2">
      <c r="A73" s="69"/>
      <c r="B73" s="70"/>
      <c r="C73" s="70"/>
      <c r="D73" s="192"/>
      <c r="E73" s="70"/>
      <c r="F73" s="70"/>
      <c r="G73" s="70"/>
      <c r="H73" s="70"/>
      <c r="I73" s="70"/>
      <c r="J73" s="70"/>
      <c r="K73" s="70"/>
      <c r="L73" s="70"/>
      <c r="M73" s="71"/>
      <c r="N73" s="34"/>
      <c r="O73" s="34"/>
      <c r="P73" s="34"/>
      <c r="Q73" s="34"/>
      <c r="R73" s="34"/>
      <c r="S73" s="34"/>
      <c r="T73" s="34"/>
      <c r="U73" s="34"/>
      <c r="V73" s="34"/>
      <c r="W73" s="34"/>
      <c r="X73" s="57"/>
      <c r="Y73" s="57"/>
      <c r="Z73" s="57"/>
      <c r="AA73" s="57"/>
      <c r="AB73" s="57"/>
      <c r="AC73" s="57"/>
      <c r="AD73" s="57"/>
      <c r="AE73" s="57"/>
      <c r="AF73" s="57"/>
      <c r="AG73" s="57"/>
      <c r="AH73" s="72"/>
      <c r="AI73" s="72"/>
      <c r="AJ73" s="73"/>
      <c r="AK73" s="66"/>
      <c r="AL73"/>
    </row>
    <row r="74" spans="1:54" x14ac:dyDescent="0.2">
      <c r="A74" s="377" t="s">
        <v>196</v>
      </c>
      <c r="B74" s="378"/>
      <c r="C74" s="378"/>
      <c r="D74" s="378"/>
      <c r="E74" s="378"/>
      <c r="F74" s="378"/>
      <c r="G74" s="378"/>
      <c r="H74" s="378"/>
      <c r="I74" s="378"/>
      <c r="J74" s="378"/>
      <c r="K74" s="378"/>
      <c r="L74" s="378"/>
      <c r="M74" s="379"/>
      <c r="N74" s="34"/>
      <c r="O74" s="34"/>
      <c r="P74" s="34"/>
      <c r="Q74" s="34"/>
      <c r="R74" s="34"/>
      <c r="S74" s="34"/>
      <c r="T74" s="34"/>
      <c r="U74" s="34"/>
      <c r="V74" s="34"/>
      <c r="W74" s="34"/>
      <c r="X74" s="48"/>
      <c r="Y74" s="48"/>
      <c r="Z74" s="48"/>
      <c r="AA74" s="48"/>
      <c r="AB74" s="48"/>
      <c r="AC74" s="48"/>
      <c r="AD74" s="48"/>
      <c r="AE74" s="48"/>
      <c r="AF74" s="48"/>
      <c r="AG74" s="48"/>
      <c r="AH74" s="48"/>
      <c r="AI74" s="48"/>
      <c r="AJ74" s="48"/>
      <c r="AK74" s="66"/>
      <c r="AL74"/>
    </row>
    <row r="75" spans="1:54" x14ac:dyDescent="0.2">
      <c r="A75" s="75"/>
      <c r="B75" s="76"/>
      <c r="C75" s="76"/>
      <c r="D75" s="193"/>
      <c r="E75" s="76"/>
      <c r="F75" s="76"/>
      <c r="G75" s="76"/>
      <c r="H75" s="76"/>
      <c r="I75" s="76"/>
      <c r="J75" s="76"/>
      <c r="K75" s="76"/>
      <c r="L75" s="76"/>
      <c r="M75" s="77"/>
      <c r="N75" s="34"/>
      <c r="O75" s="34"/>
      <c r="P75" s="34"/>
      <c r="Q75" s="34"/>
      <c r="R75" s="34"/>
      <c r="S75" s="34"/>
      <c r="T75" s="34"/>
      <c r="U75" s="34"/>
      <c r="V75" s="34"/>
      <c r="W75" s="34"/>
      <c r="X75" s="48"/>
      <c r="Y75" s="48"/>
      <c r="Z75" s="48"/>
      <c r="AA75" s="48"/>
      <c r="AB75" s="48"/>
      <c r="AC75" s="48"/>
      <c r="AD75" s="48"/>
      <c r="AE75" s="48"/>
      <c r="AF75" s="48"/>
      <c r="AG75" s="48"/>
      <c r="AH75" s="48"/>
      <c r="AI75" s="48"/>
      <c r="AJ75" s="48"/>
      <c r="AK75" s="66"/>
      <c r="AL75"/>
    </row>
    <row r="76" spans="1:54" x14ac:dyDescent="0.2">
      <c r="A76" s="48"/>
      <c r="B76" s="48"/>
      <c r="C76" s="48"/>
      <c r="D76" s="191"/>
      <c r="E76" s="48"/>
      <c r="F76" s="48"/>
      <c r="G76" s="48"/>
      <c r="H76" s="48"/>
      <c r="I76" s="48"/>
      <c r="J76" s="48"/>
      <c r="K76" s="48"/>
      <c r="L76" s="48"/>
      <c r="M76" s="48"/>
      <c r="N76" s="34"/>
      <c r="O76" s="34"/>
      <c r="P76" s="34"/>
      <c r="Q76" s="34"/>
      <c r="R76" s="34"/>
      <c r="S76" s="34"/>
      <c r="T76" s="34"/>
      <c r="U76" s="34"/>
      <c r="V76" s="34"/>
      <c r="W76" s="34"/>
      <c r="X76" s="48"/>
      <c r="Y76" s="48"/>
      <c r="Z76" s="48"/>
      <c r="AA76" s="48"/>
      <c r="AB76" s="48"/>
      <c r="AC76" s="48"/>
      <c r="AD76" s="48"/>
      <c r="AE76" s="48"/>
      <c r="AF76" s="48"/>
      <c r="AG76" s="48"/>
      <c r="AH76" s="48"/>
      <c r="AI76" s="48"/>
      <c r="AJ76" s="48"/>
      <c r="AK76" s="48"/>
      <c r="AL76" s="66"/>
    </row>
    <row r="77" spans="1:54" x14ac:dyDescent="0.2">
      <c r="A77" s="48"/>
      <c r="B77" s="48"/>
      <c r="C77" s="48"/>
      <c r="D77" s="191"/>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66"/>
    </row>
    <row r="78" spans="1:54" x14ac:dyDescent="0.2">
      <c r="A78" s="48"/>
      <c r="B78" s="48"/>
      <c r="C78" s="48"/>
      <c r="D78" s="191"/>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66"/>
    </row>
    <row r="79" spans="1:54" x14ac:dyDescent="0.2">
      <c r="A79" s="48"/>
      <c r="B79" s="48"/>
      <c r="C79" s="48"/>
      <c r="D79" s="191"/>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66"/>
    </row>
    <row r="80" spans="1:54" x14ac:dyDescent="0.2">
      <c r="A80" s="48"/>
      <c r="B80" s="48"/>
      <c r="C80" s="48"/>
      <c r="D80" s="191"/>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66"/>
    </row>
  </sheetData>
  <mergeCells count="101">
    <mergeCell ref="A70:B70"/>
    <mergeCell ref="C70:D70"/>
    <mergeCell ref="K70:L70"/>
    <mergeCell ref="A72:M72"/>
    <mergeCell ref="A74:M74"/>
    <mergeCell ref="D66:F66"/>
    <mergeCell ref="J66:K66"/>
    <mergeCell ref="D67:F67"/>
    <mergeCell ref="J67:K67"/>
    <mergeCell ref="A69:B69"/>
    <mergeCell ref="C69:D69"/>
    <mergeCell ref="K69:L69"/>
    <mergeCell ref="D63:F63"/>
    <mergeCell ref="J63:K63"/>
    <mergeCell ref="D64:G64"/>
    <mergeCell ref="J64:K64"/>
    <mergeCell ref="D65:F65"/>
    <mergeCell ref="J65:K65"/>
    <mergeCell ref="D61:F61"/>
    <mergeCell ref="J61:K61"/>
    <mergeCell ref="D62:F62"/>
    <mergeCell ref="J62:K62"/>
    <mergeCell ref="A29:AP29"/>
    <mergeCell ref="P30:Y47"/>
    <mergeCell ref="A51:B51"/>
    <mergeCell ref="A52:B52"/>
    <mergeCell ref="A53:B53"/>
    <mergeCell ref="A54:B54"/>
    <mergeCell ref="AJ26:AJ28"/>
    <mergeCell ref="AK26:AL27"/>
    <mergeCell ref="AM26:AN27"/>
    <mergeCell ref="AO26:AP27"/>
    <mergeCell ref="D58:F58"/>
    <mergeCell ref="J58:K58"/>
    <mergeCell ref="D59:F59"/>
    <mergeCell ref="J59:K59"/>
    <mergeCell ref="D60:F60"/>
    <mergeCell ref="J60:K60"/>
    <mergeCell ref="A55:B55"/>
    <mergeCell ref="D56:G56"/>
    <mergeCell ref="H56:I56"/>
    <mergeCell ref="J56:K57"/>
    <mergeCell ref="D57:G57"/>
    <mergeCell ref="H57:I57"/>
    <mergeCell ref="C7:C9"/>
    <mergeCell ref="AH7:AI8"/>
    <mergeCell ref="P8:Q8"/>
    <mergeCell ref="L7:M7"/>
    <mergeCell ref="H27:I27"/>
    <mergeCell ref="L27:M27"/>
    <mergeCell ref="Z27:AA27"/>
    <mergeCell ref="N26:O27"/>
    <mergeCell ref="Z26:AA26"/>
    <mergeCell ref="AB26:AC27"/>
    <mergeCell ref="AD26:AE27"/>
    <mergeCell ref="AF26:AG27"/>
    <mergeCell ref="AH26:AI27"/>
    <mergeCell ref="N7:O8"/>
    <mergeCell ref="T8:U8"/>
    <mergeCell ref="X8:Y8"/>
    <mergeCell ref="X7:Y7"/>
    <mergeCell ref="Z7:AA7"/>
    <mergeCell ref="AB7:AC8"/>
    <mergeCell ref="AD7:AE8"/>
    <mergeCell ref="AF7:AG8"/>
    <mergeCell ref="R8:S8"/>
    <mergeCell ref="Z8:AA8"/>
    <mergeCell ref="A10:AP10"/>
    <mergeCell ref="A26:A28"/>
    <mergeCell ref="B26:B28"/>
    <mergeCell ref="C26:C28"/>
    <mergeCell ref="D26:D28"/>
    <mergeCell ref="E26:E28"/>
    <mergeCell ref="F26:G27"/>
    <mergeCell ref="H26:I26"/>
    <mergeCell ref="J26:K27"/>
    <mergeCell ref="L26:M26"/>
    <mergeCell ref="D7:D9"/>
    <mergeCell ref="E7:E9"/>
    <mergeCell ref="F7:G8"/>
    <mergeCell ref="H7:I7"/>
    <mergeCell ref="J7:K7"/>
    <mergeCell ref="A1:AP1"/>
    <mergeCell ref="A2:AP2"/>
    <mergeCell ref="A3:AP3"/>
    <mergeCell ref="G5:P5"/>
    <mergeCell ref="A6:G6"/>
    <mergeCell ref="H6:AI6"/>
    <mergeCell ref="AJ6:AP6"/>
    <mergeCell ref="A7:A9"/>
    <mergeCell ref="B7:B9"/>
    <mergeCell ref="AJ7:AJ9"/>
    <mergeCell ref="AK7:AL8"/>
    <mergeCell ref="AM7:AN8"/>
    <mergeCell ref="AO7:AP8"/>
    <mergeCell ref="H8:I8"/>
    <mergeCell ref="L8:M8"/>
    <mergeCell ref="P7:Q7"/>
    <mergeCell ref="R7:S7"/>
    <mergeCell ref="T7:U7"/>
    <mergeCell ref="V7:W8"/>
  </mergeCells>
  <printOptions horizontalCentered="1"/>
  <pageMargins left="0.35433070866141736" right="0.15748031496062992" top="0.59055118110236227" bottom="0.59055118110236227" header="0" footer="0"/>
  <pageSetup scale="50" fitToHeight="0" orientation="landscape" r:id="rId1"/>
  <headerFooter alignWithMargins="0">
    <oddHeader xml:space="preserve">&amp;L&amp;F, &amp;A&amp;R&amp;"Arial,Bold"&amp;14FMR 7-C
EXAMEN PREVIO
</oddHeader>
    <oddFooter>&amp;LWBO MEXICO&amp;RCAPACITACION</oddFooter>
  </headerFooter>
  <rowBreaks count="7" manualBreakCount="7">
    <brk id="15" max="32" man="1"/>
    <brk id="20" max="32" man="1"/>
    <brk id="25" max="32" man="1"/>
    <brk id="34" max="32" man="1"/>
    <brk id="39" max="32" man="1"/>
    <brk id="44" max="32" man="1"/>
    <brk id="49" max="32" man="1"/>
  </rowBreaks>
  <colBreaks count="1" manualBreakCount="1">
    <brk id="15" max="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Conceptos!$A$2:$A$3</xm:f>
          </x14:formula1>
          <xm:sqref>E30:E47 E11:E22 E24</xm:sqref>
        </x14:dataValidation>
        <x14:dataValidation type="list" allowBlank="1" showInputMessage="1" showErrorMessage="1">
          <x14:formula1>
            <xm:f>Conceptos!$C$2:$C$5</xm:f>
          </x14:formula1>
          <xm:sqref>F30:G47</xm:sqref>
        </x14:dataValidation>
        <x14:dataValidation type="list" allowBlank="1" showInputMessage="1" showErrorMessage="1">
          <x14:formula1>
            <xm:f>Conceptos!$B$2:$B$8</xm:f>
          </x14:formula1>
          <xm:sqref>F11:G22 F24:G24</xm:sqref>
        </x14:dataValidation>
        <x14:dataValidation type="list" allowBlank="1" showInputMessage="1" showErrorMessage="1">
          <x14:formula1>
            <xm:f>'E:\Users\luribe\Documents\2017\Planes\8447-SEDESOL\[PAC SEDESOL 2017-6.xlsx]Conceptos'!#REF!</xm:f>
          </x14:formula1>
          <xm:sqref>E23:G23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75"/>
  <sheetViews>
    <sheetView zoomScale="70" zoomScaleNormal="70" zoomScaleSheetLayoutView="25" workbookViewId="0">
      <pane xSplit="3" ySplit="9" topLeftCell="D31" activePane="bottomRight" state="frozen"/>
      <selection pane="topRight" activeCell="D1" sqref="D1"/>
      <selection pane="bottomLeft" activeCell="A10" sqref="A10"/>
      <selection pane="bottomRight" activeCell="AI10" sqref="AI1:AI1048576"/>
    </sheetView>
  </sheetViews>
  <sheetFormatPr defaultColWidth="9.140625" defaultRowHeight="12.75" x14ac:dyDescent="0.2"/>
  <cols>
    <col min="1" max="2" width="26" customWidth="1"/>
    <col min="3" max="3" width="34.28515625" style="5" customWidth="1"/>
    <col min="4" max="5" width="25.42578125" style="5" customWidth="1"/>
    <col min="6" max="6" width="19.140625" style="5" customWidth="1"/>
    <col min="7" max="7" width="22.7109375" style="5" customWidth="1"/>
    <col min="8" max="8" width="24.42578125" style="5" customWidth="1"/>
    <col min="9" max="9" width="12.7109375" style="5" customWidth="1"/>
    <col min="10" max="11" width="12.7109375" customWidth="1"/>
    <col min="12" max="12" width="15.140625" customWidth="1"/>
    <col min="13" max="13" width="12.7109375" customWidth="1"/>
    <col min="14" max="14" width="16.140625" customWidth="1"/>
    <col min="15" max="15" width="15.7109375" customWidth="1"/>
    <col min="16" max="18" width="12.7109375" customWidth="1"/>
    <col min="19" max="20" width="15.5703125" customWidth="1"/>
    <col min="21" max="22" width="12.7109375" customWidth="1"/>
    <col min="23" max="26" width="14.5703125" customWidth="1"/>
    <col min="27" max="27" width="18.85546875" customWidth="1"/>
    <col min="28" max="28" width="19.42578125" customWidth="1"/>
    <col min="29" max="29" width="14.28515625" customWidth="1"/>
    <col min="30" max="34" width="12.7109375" customWidth="1"/>
  </cols>
  <sheetData>
    <row r="1" spans="1:42" ht="15" customHeight="1" x14ac:dyDescent="0.25">
      <c r="A1" s="295" t="s">
        <v>121</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row>
    <row r="2" spans="1:42" ht="15.75" customHeight="1" x14ac:dyDescent="0.25">
      <c r="A2" s="295" t="s">
        <v>242</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row>
    <row r="3" spans="1:42" ht="15.75" customHeight="1" x14ac:dyDescent="0.2">
      <c r="A3" s="296" t="s">
        <v>193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row>
    <row r="4" spans="1:42" s="1" customFormat="1" ht="15.75" customHeight="1"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row>
    <row r="5" spans="1:42" ht="24" customHeight="1"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row>
    <row r="6" spans="1:42" ht="22.5" customHeight="1" x14ac:dyDescent="0.2">
      <c r="A6" s="401" t="s">
        <v>77</v>
      </c>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row>
    <row r="7" spans="1:42" ht="47.25" customHeight="1" x14ac:dyDescent="0.2">
      <c r="A7" s="390" t="s">
        <v>78</v>
      </c>
      <c r="B7" s="390"/>
      <c r="C7" s="390"/>
      <c r="D7" s="390"/>
      <c r="E7" s="390"/>
      <c r="F7" s="390"/>
      <c r="G7" s="390"/>
      <c r="H7" s="390"/>
      <c r="I7" s="391" t="s">
        <v>79</v>
      </c>
      <c r="J7" s="391"/>
      <c r="K7" s="391"/>
      <c r="L7" s="391"/>
      <c r="M7" s="391"/>
      <c r="N7" s="391"/>
      <c r="O7" s="391" t="s">
        <v>28</v>
      </c>
      <c r="P7" s="391"/>
      <c r="Q7" s="391" t="s">
        <v>80</v>
      </c>
      <c r="R7" s="391"/>
      <c r="S7" s="391"/>
      <c r="T7" s="391"/>
      <c r="U7" s="392" t="s">
        <v>81</v>
      </c>
      <c r="V7" s="393"/>
      <c r="W7" s="393"/>
      <c r="X7" s="393"/>
      <c r="Y7" s="393"/>
      <c r="Z7" s="394"/>
      <c r="AA7" s="398" t="s">
        <v>82</v>
      </c>
      <c r="AB7" s="400"/>
      <c r="AC7" s="400"/>
      <c r="AD7" s="400"/>
      <c r="AE7" s="400"/>
      <c r="AF7" s="400"/>
      <c r="AG7" s="400"/>
      <c r="AH7" s="399"/>
    </row>
    <row r="8" spans="1:42" s="166" customFormat="1" ht="52.5" customHeight="1" x14ac:dyDescent="0.2">
      <c r="A8" s="395" t="s">
        <v>4</v>
      </c>
      <c r="B8" s="287" t="s">
        <v>83</v>
      </c>
      <c r="C8" s="287" t="s">
        <v>84</v>
      </c>
      <c r="D8" s="290" t="s">
        <v>85</v>
      </c>
      <c r="E8" s="291"/>
      <c r="F8" s="287" t="s">
        <v>8</v>
      </c>
      <c r="G8" s="290" t="s">
        <v>126</v>
      </c>
      <c r="H8" s="291"/>
      <c r="I8" s="290" t="s">
        <v>86</v>
      </c>
      <c r="J8" s="291"/>
      <c r="K8" s="323" t="s">
        <v>11</v>
      </c>
      <c r="L8" s="324"/>
      <c r="M8" s="290" t="s">
        <v>87</v>
      </c>
      <c r="N8" s="291"/>
      <c r="O8" s="290" t="s">
        <v>88</v>
      </c>
      <c r="P8" s="291"/>
      <c r="Q8" s="290" t="s">
        <v>89</v>
      </c>
      <c r="R8" s="397"/>
      <c r="S8" s="309" t="s">
        <v>90</v>
      </c>
      <c r="T8" s="310"/>
      <c r="U8" s="290" t="s">
        <v>91</v>
      </c>
      <c r="V8" s="291"/>
      <c r="W8" s="309" t="s">
        <v>92</v>
      </c>
      <c r="X8" s="310"/>
      <c r="Y8" s="309" t="s">
        <v>93</v>
      </c>
      <c r="Z8" s="310"/>
      <c r="AA8" s="287" t="s">
        <v>94</v>
      </c>
      <c r="AB8" s="287" t="s">
        <v>95</v>
      </c>
      <c r="AC8" s="323" t="s">
        <v>96</v>
      </c>
      <c r="AD8" s="324"/>
      <c r="AE8" s="323" t="s">
        <v>97</v>
      </c>
      <c r="AF8" s="324"/>
      <c r="AG8" s="398" t="s">
        <v>25</v>
      </c>
      <c r="AH8" s="399"/>
    </row>
    <row r="9" spans="1:42" s="166" customFormat="1" x14ac:dyDescent="0.2">
      <c r="A9" s="396"/>
      <c r="B9" s="289"/>
      <c r="C9" s="289"/>
      <c r="D9" s="167" t="s">
        <v>35</v>
      </c>
      <c r="E9" s="167" t="s">
        <v>36</v>
      </c>
      <c r="F9" s="289"/>
      <c r="G9" s="167" t="s">
        <v>98</v>
      </c>
      <c r="H9" s="168" t="s">
        <v>34</v>
      </c>
      <c r="I9" s="167" t="s">
        <v>33</v>
      </c>
      <c r="J9" s="168" t="s">
        <v>34</v>
      </c>
      <c r="K9" s="167" t="s">
        <v>33</v>
      </c>
      <c r="L9" s="168" t="s">
        <v>34</v>
      </c>
      <c r="M9" s="167" t="s">
        <v>33</v>
      </c>
      <c r="N9" s="168" t="s">
        <v>34</v>
      </c>
      <c r="O9" s="167" t="s">
        <v>33</v>
      </c>
      <c r="P9" s="168" t="s">
        <v>34</v>
      </c>
      <c r="Q9" s="167" t="s">
        <v>33</v>
      </c>
      <c r="R9" s="168" t="s">
        <v>34</v>
      </c>
      <c r="S9" s="167" t="s">
        <v>33</v>
      </c>
      <c r="T9" s="169" t="s">
        <v>34</v>
      </c>
      <c r="U9" s="167" t="s">
        <v>33</v>
      </c>
      <c r="V9" s="169" t="s">
        <v>34</v>
      </c>
      <c r="W9" s="167" t="s">
        <v>33</v>
      </c>
      <c r="X9" s="169" t="s">
        <v>34</v>
      </c>
      <c r="Y9" s="167" t="s">
        <v>33</v>
      </c>
      <c r="Z9" s="169" t="s">
        <v>34</v>
      </c>
      <c r="AA9" s="289"/>
      <c r="AB9" s="289"/>
      <c r="AC9" s="12" t="s">
        <v>35</v>
      </c>
      <c r="AD9" s="12" t="s">
        <v>36</v>
      </c>
      <c r="AE9" s="12" t="s">
        <v>35</v>
      </c>
      <c r="AF9" s="12" t="s">
        <v>36</v>
      </c>
      <c r="AG9" s="12" t="s">
        <v>35</v>
      </c>
      <c r="AH9" s="12" t="s">
        <v>36</v>
      </c>
    </row>
    <row r="10" spans="1:42" s="78" customFormat="1" ht="112.5" customHeight="1" x14ac:dyDescent="0.2">
      <c r="A10" s="215" t="s">
        <v>144</v>
      </c>
      <c r="B10" s="233" t="s">
        <v>117</v>
      </c>
      <c r="C10" s="219" t="s">
        <v>145</v>
      </c>
      <c r="D10" s="234">
        <f>E10*17.9671</f>
        <v>1796709.9999999998</v>
      </c>
      <c r="E10" s="216">
        <v>100000</v>
      </c>
      <c r="F10" s="195" t="s">
        <v>114</v>
      </c>
      <c r="G10" s="195" t="s">
        <v>119</v>
      </c>
      <c r="H10" s="195"/>
      <c r="I10" s="195" t="s">
        <v>143</v>
      </c>
      <c r="J10" s="195"/>
      <c r="K10" s="195" t="s">
        <v>143</v>
      </c>
      <c r="L10" s="195"/>
      <c r="M10" s="235">
        <v>43010</v>
      </c>
      <c r="N10" s="195"/>
      <c r="O10" s="235">
        <v>43013</v>
      </c>
      <c r="P10" s="195"/>
      <c r="Q10" s="235">
        <v>43014</v>
      </c>
      <c r="R10" s="195"/>
      <c r="S10" s="235">
        <v>43021</v>
      </c>
      <c r="T10" s="195"/>
      <c r="U10" s="235">
        <v>43024</v>
      </c>
      <c r="V10" s="195"/>
      <c r="W10" s="235">
        <v>43031</v>
      </c>
      <c r="X10" s="195"/>
      <c r="Y10" s="235">
        <v>43039</v>
      </c>
      <c r="Z10" s="195"/>
      <c r="AA10" s="236"/>
      <c r="AB10" s="236"/>
      <c r="AC10" s="238"/>
      <c r="AD10" s="238"/>
      <c r="AE10" s="238"/>
      <c r="AF10" s="238"/>
      <c r="AG10" s="238"/>
      <c r="AH10" s="238"/>
      <c r="AI10" s="273"/>
    </row>
    <row r="11" spans="1:42" s="78" customFormat="1" ht="257.25" customHeight="1" x14ac:dyDescent="0.2">
      <c r="A11" s="215" t="s">
        <v>164</v>
      </c>
      <c r="B11" s="233" t="s">
        <v>118</v>
      </c>
      <c r="C11" s="219" t="s">
        <v>165</v>
      </c>
      <c r="D11" s="234">
        <f>E11*17.9671</f>
        <v>6288484.9999999991</v>
      </c>
      <c r="E11" s="216">
        <v>350000</v>
      </c>
      <c r="F11" s="195" t="s">
        <v>114</v>
      </c>
      <c r="G11" s="195" t="s">
        <v>105</v>
      </c>
      <c r="H11" s="195" t="s">
        <v>105</v>
      </c>
      <c r="I11" s="235">
        <v>42863</v>
      </c>
      <c r="J11" s="79">
        <v>42858</v>
      </c>
      <c r="K11" s="235">
        <v>42891</v>
      </c>
      <c r="L11" s="235">
        <v>42891</v>
      </c>
      <c r="M11" s="79">
        <v>42877</v>
      </c>
      <c r="N11" s="271">
        <v>42992</v>
      </c>
      <c r="O11" s="79">
        <v>42898</v>
      </c>
      <c r="P11" s="271">
        <v>43020</v>
      </c>
      <c r="Q11" s="79">
        <v>42902</v>
      </c>
      <c r="R11" s="271">
        <v>43026</v>
      </c>
      <c r="S11" s="235">
        <v>42905</v>
      </c>
      <c r="T11" s="206">
        <v>43048</v>
      </c>
      <c r="U11" s="79">
        <v>42905</v>
      </c>
      <c r="V11" s="79"/>
      <c r="W11" s="235">
        <v>42909</v>
      </c>
      <c r="X11" s="195"/>
      <c r="Y11" s="79">
        <v>42916</v>
      </c>
      <c r="Z11" s="79"/>
      <c r="AA11" s="235"/>
      <c r="AB11" s="79"/>
      <c r="AC11" s="237"/>
      <c r="AD11" s="237"/>
      <c r="AE11" s="237"/>
      <c r="AF11" s="237"/>
      <c r="AG11" s="237"/>
      <c r="AH11" s="237"/>
      <c r="AI11" s="273"/>
    </row>
    <row r="12" spans="1:42" s="78" customFormat="1" ht="144.75" customHeight="1" x14ac:dyDescent="0.2">
      <c r="A12" s="219" t="s">
        <v>166</v>
      </c>
      <c r="B12" s="233" t="s">
        <v>117</v>
      </c>
      <c r="C12" s="219" t="s">
        <v>167</v>
      </c>
      <c r="D12" s="234">
        <f>E12*17.9671</f>
        <v>1796709.9999999998</v>
      </c>
      <c r="E12" s="216">
        <v>100000</v>
      </c>
      <c r="F12" s="195" t="s">
        <v>114</v>
      </c>
      <c r="G12" s="195" t="s">
        <v>119</v>
      </c>
      <c r="H12" s="195"/>
      <c r="I12" s="195" t="s">
        <v>143</v>
      </c>
      <c r="J12" s="195"/>
      <c r="K12" s="195" t="s">
        <v>143</v>
      </c>
      <c r="L12" s="195"/>
      <c r="M12" s="235">
        <v>43010</v>
      </c>
      <c r="N12" s="195"/>
      <c r="O12" s="235">
        <v>43013</v>
      </c>
      <c r="P12" s="195"/>
      <c r="Q12" s="235">
        <v>43014</v>
      </c>
      <c r="R12" s="195"/>
      <c r="S12" s="235">
        <v>43021</v>
      </c>
      <c r="T12" s="195"/>
      <c r="U12" s="235">
        <v>43024</v>
      </c>
      <c r="V12" s="195"/>
      <c r="W12" s="235">
        <v>43031</v>
      </c>
      <c r="X12" s="195"/>
      <c r="Y12" s="235">
        <v>43039</v>
      </c>
      <c r="Z12" s="195"/>
      <c r="AA12" s="236"/>
      <c r="AB12" s="236"/>
      <c r="AC12" s="238"/>
      <c r="AD12" s="238"/>
      <c r="AE12" s="238"/>
      <c r="AF12" s="238"/>
      <c r="AG12" s="238"/>
      <c r="AH12" s="238"/>
      <c r="AI12" s="273"/>
    </row>
    <row r="13" spans="1:42" s="78" customFormat="1" ht="189.75" x14ac:dyDescent="0.2">
      <c r="A13" s="215" t="s">
        <v>187</v>
      </c>
      <c r="B13" s="233" t="s">
        <v>118</v>
      </c>
      <c r="C13" s="219" t="s">
        <v>188</v>
      </c>
      <c r="D13" s="234">
        <f>E13*17.9671</f>
        <v>5210459</v>
      </c>
      <c r="E13" s="216">
        <v>290000</v>
      </c>
      <c r="F13" s="195" t="s">
        <v>114</v>
      </c>
      <c r="G13" s="195" t="s">
        <v>105</v>
      </c>
      <c r="H13" s="195"/>
      <c r="I13" s="235">
        <v>42948</v>
      </c>
      <c r="J13" s="79"/>
      <c r="K13" s="235">
        <v>42956</v>
      </c>
      <c r="L13" s="195"/>
      <c r="M13" s="79">
        <v>42956</v>
      </c>
      <c r="N13" s="79"/>
      <c r="O13" s="79">
        <v>42976</v>
      </c>
      <c r="P13" s="79"/>
      <c r="Q13" s="79">
        <v>42978</v>
      </c>
      <c r="R13" s="79"/>
      <c r="S13" s="235">
        <v>42985</v>
      </c>
      <c r="T13" s="195"/>
      <c r="U13" s="79">
        <v>42985</v>
      </c>
      <c r="V13" s="79"/>
      <c r="W13" s="235">
        <v>42993</v>
      </c>
      <c r="X13" s="195"/>
      <c r="Y13" s="79">
        <v>43028</v>
      </c>
      <c r="Z13" s="79"/>
      <c r="AA13" s="79"/>
      <c r="AB13" s="79"/>
      <c r="AC13" s="237"/>
      <c r="AD13" s="237"/>
      <c r="AE13" s="237"/>
      <c r="AF13" s="237"/>
      <c r="AG13" s="237"/>
      <c r="AH13" s="237"/>
      <c r="AI13" s="273"/>
    </row>
    <row r="14" spans="1:42" s="78" customFormat="1" ht="129" customHeight="1" x14ac:dyDescent="0.2">
      <c r="A14" s="215" t="s">
        <v>202</v>
      </c>
      <c r="B14" s="233" t="s">
        <v>118</v>
      </c>
      <c r="C14" s="255" t="s">
        <v>227</v>
      </c>
      <c r="D14" s="234">
        <v>2000000</v>
      </c>
      <c r="E14" s="225">
        <f>D14/17.9671</f>
        <v>111314.5694074169</v>
      </c>
      <c r="F14" s="195" t="s">
        <v>114</v>
      </c>
      <c r="G14" s="195" t="s">
        <v>105</v>
      </c>
      <c r="H14" s="195" t="s">
        <v>103</v>
      </c>
      <c r="I14" s="235">
        <v>42962</v>
      </c>
      <c r="J14" s="206">
        <v>42977</v>
      </c>
      <c r="K14" s="235">
        <v>42969</v>
      </c>
      <c r="L14" s="206">
        <v>42983</v>
      </c>
      <c r="M14" s="235">
        <v>42969</v>
      </c>
      <c r="N14" s="206">
        <v>42985</v>
      </c>
      <c r="O14" s="235">
        <v>42989</v>
      </c>
      <c r="P14" s="206">
        <v>42996</v>
      </c>
      <c r="Q14" s="235">
        <v>42993</v>
      </c>
      <c r="R14" s="206">
        <v>42996</v>
      </c>
      <c r="S14" s="235">
        <v>43000</v>
      </c>
      <c r="T14" s="206">
        <v>42999</v>
      </c>
      <c r="U14" s="235">
        <v>43000</v>
      </c>
      <c r="V14" s="206">
        <v>43007</v>
      </c>
      <c r="W14" s="206">
        <v>43014</v>
      </c>
      <c r="X14" s="206">
        <v>43021</v>
      </c>
      <c r="Y14" s="206">
        <v>43059</v>
      </c>
      <c r="Z14" s="206">
        <v>43059</v>
      </c>
      <c r="AA14" s="263" t="s">
        <v>233</v>
      </c>
      <c r="AB14" s="264" t="s">
        <v>234</v>
      </c>
      <c r="AC14" s="265">
        <v>1883145.1</v>
      </c>
      <c r="AD14" s="265">
        <f>AC14/18.1979</f>
        <v>103481.45115645212</v>
      </c>
      <c r="AE14" s="237"/>
      <c r="AF14" s="237"/>
      <c r="AG14" s="237"/>
      <c r="AH14" s="237"/>
      <c r="AI14" s="273"/>
    </row>
    <row r="15" spans="1:42" s="78" customFormat="1" ht="209.25" customHeight="1" x14ac:dyDescent="0.2">
      <c r="A15" s="215" t="s">
        <v>205</v>
      </c>
      <c r="B15" s="233" t="s">
        <v>118</v>
      </c>
      <c r="C15" s="219" t="s">
        <v>209</v>
      </c>
      <c r="D15" s="234">
        <v>4900000</v>
      </c>
      <c r="E15" s="225">
        <f>D15/17.7278</f>
        <v>276402.0352215165</v>
      </c>
      <c r="F15" s="195" t="s">
        <v>114</v>
      </c>
      <c r="G15" s="195" t="s">
        <v>105</v>
      </c>
      <c r="H15" s="195"/>
      <c r="I15" s="235">
        <v>43003</v>
      </c>
      <c r="J15" s="195"/>
      <c r="K15" s="235">
        <v>43010</v>
      </c>
      <c r="L15" s="195"/>
      <c r="M15" s="235">
        <v>43010</v>
      </c>
      <c r="N15" s="195"/>
      <c r="O15" s="235">
        <v>43031</v>
      </c>
      <c r="P15" s="195"/>
      <c r="Q15" s="235">
        <v>43035</v>
      </c>
      <c r="R15" s="195"/>
      <c r="S15" s="235">
        <v>43042</v>
      </c>
      <c r="T15" s="195"/>
      <c r="U15" s="235">
        <v>43042</v>
      </c>
      <c r="V15" s="235"/>
      <c r="W15" s="235">
        <v>43049</v>
      </c>
      <c r="X15" s="195"/>
      <c r="Y15" s="235">
        <v>43077</v>
      </c>
      <c r="Z15" s="235"/>
      <c r="AA15" s="236"/>
      <c r="AB15" s="236"/>
      <c r="AC15" s="237"/>
      <c r="AD15" s="237"/>
      <c r="AE15" s="237"/>
      <c r="AF15" s="237"/>
      <c r="AG15" s="237"/>
      <c r="AH15" s="237"/>
      <c r="AI15" s="273"/>
    </row>
    <row r="16" spans="1:42" s="78" customFormat="1" ht="30" customHeight="1" x14ac:dyDescent="0.2">
      <c r="A16" s="14"/>
      <c r="B16" s="14"/>
      <c r="C16" s="14"/>
      <c r="D16" s="164"/>
      <c r="E16" s="164"/>
      <c r="F16" s="13"/>
      <c r="G16" s="13"/>
      <c r="H16" s="81"/>
      <c r="I16" s="13"/>
      <c r="J16" s="80"/>
      <c r="K16" s="80"/>
      <c r="L16" s="79"/>
      <c r="M16" s="80"/>
      <c r="N16" s="80"/>
      <c r="O16" s="80"/>
      <c r="P16" s="80"/>
      <c r="Q16" s="80"/>
      <c r="R16" s="80"/>
      <c r="S16" s="79"/>
      <c r="T16" s="79"/>
      <c r="U16" s="80"/>
      <c r="V16" s="80"/>
      <c r="W16" s="79"/>
      <c r="X16" s="79"/>
      <c r="Y16" s="79"/>
      <c r="Z16" s="79"/>
      <c r="AA16" s="80"/>
      <c r="AB16" s="80"/>
      <c r="AC16" s="170"/>
      <c r="AD16" s="170"/>
      <c r="AE16" s="170"/>
      <c r="AF16" s="170"/>
      <c r="AG16" s="170"/>
      <c r="AH16" s="170"/>
    </row>
    <row r="17" spans="1:34" s="78" customFormat="1" ht="30" customHeight="1" x14ac:dyDescent="0.2">
      <c r="A17" s="82" t="s">
        <v>128</v>
      </c>
      <c r="B17" s="82"/>
      <c r="C17" s="82"/>
      <c r="D17" s="83">
        <f>SUM(D10:D16)</f>
        <v>21992364</v>
      </c>
      <c r="E17" s="83">
        <f>SUM(E10:E16)</f>
        <v>1227716.6046289334</v>
      </c>
      <c r="F17" s="82"/>
      <c r="G17" s="82"/>
      <c r="H17" s="84"/>
      <c r="I17" s="85"/>
      <c r="J17" s="85"/>
      <c r="K17" s="85"/>
      <c r="L17" s="85"/>
      <c r="M17" s="85"/>
      <c r="N17" s="85"/>
      <c r="O17" s="85"/>
      <c r="P17" s="85"/>
      <c r="Q17" s="85"/>
      <c r="R17" s="85"/>
      <c r="S17" s="85"/>
      <c r="T17" s="85"/>
      <c r="U17" s="85"/>
      <c r="V17" s="85"/>
      <c r="W17" s="85"/>
      <c r="X17" s="85"/>
      <c r="Y17" s="85"/>
      <c r="Z17" s="85"/>
      <c r="AA17" s="85"/>
      <c r="AB17" s="85"/>
      <c r="AC17" s="171">
        <f t="shared" ref="AC17:AH17" si="0">SUM(AC10:AC16)</f>
        <v>1883145.1</v>
      </c>
      <c r="AD17" s="171">
        <f t="shared" si="0"/>
        <v>103481.45115645212</v>
      </c>
      <c r="AE17" s="171">
        <f t="shared" si="0"/>
        <v>0</v>
      </c>
      <c r="AF17" s="171">
        <f t="shared" si="0"/>
        <v>0</v>
      </c>
      <c r="AG17" s="171">
        <f t="shared" si="0"/>
        <v>0</v>
      </c>
      <c r="AH17" s="171">
        <f t="shared" si="0"/>
        <v>0</v>
      </c>
    </row>
    <row r="18" spans="1:34" s="78" customFormat="1" ht="30" customHeight="1" x14ac:dyDescent="0.2">
      <c r="A18"/>
      <c r="B18"/>
      <c r="C18" s="38"/>
      <c r="D18" s="38"/>
      <c r="E18" s="38"/>
      <c r="F18" s="38"/>
      <c r="G18" s="38"/>
      <c r="H18" s="86"/>
      <c r="I18" s="86"/>
      <c r="J18" s="86"/>
      <c r="K18" s="86"/>
      <c r="L18" s="86"/>
      <c r="M18" s="86"/>
      <c r="N18" s="86"/>
      <c r="O18" s="86"/>
      <c r="P18" s="86"/>
      <c r="Q18" s="86"/>
      <c r="R18" s="86"/>
      <c r="S18" s="86"/>
      <c r="T18" s="86"/>
      <c r="U18" s="86"/>
      <c r="V18" s="86"/>
      <c r="W18" s="86"/>
      <c r="X18" s="86"/>
      <c r="Y18" s="86"/>
      <c r="Z18" s="86"/>
      <c r="AA18" s="87"/>
      <c r="AB18" s="88"/>
      <c r="AC18" s="88"/>
      <c r="AD18" s="89"/>
      <c r="AE18"/>
      <c r="AF18"/>
      <c r="AG18"/>
      <c r="AH18"/>
    </row>
    <row r="19" spans="1:34" s="78" customFormat="1" ht="30" customHeight="1" x14ac:dyDescent="0.2">
      <c r="A19" s="323" t="s">
        <v>44</v>
      </c>
      <c r="B19" s="324"/>
      <c r="C19" s="90"/>
      <c r="D19" s="38"/>
      <c r="E19" s="38"/>
      <c r="F19" s="38"/>
      <c r="G19" s="38"/>
      <c r="H19" s="86"/>
      <c r="I19" s="86"/>
      <c r="J19" s="86"/>
      <c r="K19" s="86"/>
      <c r="L19" s="86"/>
      <c r="M19" s="86"/>
      <c r="N19" s="86"/>
      <c r="O19" s="86"/>
      <c r="P19" s="86"/>
      <c r="Q19" s="86"/>
      <c r="R19" s="86"/>
      <c r="S19" s="86"/>
      <c r="T19" s="86"/>
      <c r="U19" s="86"/>
      <c r="V19" s="86"/>
      <c r="W19" s="86"/>
      <c r="X19" s="86"/>
      <c r="Y19" s="86"/>
      <c r="Z19" s="86"/>
      <c r="AA19" s="87"/>
      <c r="AB19" s="88"/>
      <c r="AC19" s="88"/>
      <c r="AD19" s="91"/>
      <c r="AE19"/>
      <c r="AF19"/>
      <c r="AG19"/>
      <c r="AH19"/>
    </row>
    <row r="20" spans="1:34" s="78" customFormat="1" ht="30" customHeight="1" x14ac:dyDescent="0.2">
      <c r="A20" s="360" t="s">
        <v>45</v>
      </c>
      <c r="B20" s="361"/>
      <c r="C20" s="90"/>
      <c r="D20" s="39"/>
      <c r="E20" s="39"/>
      <c r="F20" s="38"/>
      <c r="G20" s="38"/>
      <c r="H20" s="86"/>
      <c r="I20" s="86"/>
      <c r="J20" s="86"/>
      <c r="K20" s="86"/>
      <c r="L20" s="86"/>
      <c r="M20" s="86"/>
      <c r="N20" s="86"/>
      <c r="O20" s="86"/>
      <c r="P20" s="86"/>
      <c r="Q20" s="86"/>
      <c r="R20" s="86"/>
      <c r="S20" s="86"/>
      <c r="T20" s="86"/>
      <c r="U20" s="86"/>
      <c r="V20" s="86"/>
      <c r="W20" s="86"/>
      <c r="X20" s="86"/>
      <c r="Y20" s="86"/>
      <c r="Z20" s="86"/>
      <c r="AA20" s="87"/>
      <c r="AB20" s="88"/>
      <c r="AC20" s="88"/>
      <c r="AD20" s="91"/>
      <c r="AE20"/>
      <c r="AF20"/>
      <c r="AG20"/>
      <c r="AH20"/>
    </row>
    <row r="21" spans="1:34" s="78" customFormat="1" ht="30" customHeight="1" x14ac:dyDescent="0.2">
      <c r="A21" s="362" t="s">
        <v>46</v>
      </c>
      <c r="B21" s="363"/>
      <c r="C21" s="90"/>
      <c r="D21" s="40"/>
      <c r="E21" s="40"/>
      <c r="F21" s="38"/>
      <c r="G21" s="38"/>
      <c r="H21" s="86"/>
      <c r="I21" s="86"/>
      <c r="J21" s="86"/>
      <c r="K21" s="86"/>
      <c r="L21" s="86"/>
      <c r="M21" s="86"/>
      <c r="N21" s="86"/>
      <c r="O21" s="86"/>
      <c r="P21" s="86"/>
      <c r="Q21" s="86"/>
      <c r="R21" s="86"/>
      <c r="S21" s="86"/>
      <c r="T21" s="86"/>
      <c r="U21" s="86"/>
      <c r="V21" s="86"/>
      <c r="W21" s="86"/>
      <c r="X21" s="86"/>
      <c r="Y21" s="86"/>
      <c r="Z21" s="86"/>
      <c r="AA21" s="87"/>
      <c r="AB21" s="88"/>
      <c r="AC21" s="88"/>
      <c r="AD21" s="91"/>
      <c r="AE21"/>
      <c r="AF21"/>
      <c r="AG21"/>
      <c r="AH21"/>
    </row>
    <row r="22" spans="1:34" s="78" customFormat="1" ht="30" customHeight="1" x14ac:dyDescent="0.2">
      <c r="A22" s="364" t="s">
        <v>47</v>
      </c>
      <c r="B22" s="365"/>
      <c r="C22" s="90"/>
      <c r="D22" s="41"/>
      <c r="E22" s="41"/>
      <c r="F22" s="38"/>
      <c r="G22" s="38"/>
      <c r="H22" s="86"/>
      <c r="I22" s="86"/>
      <c r="J22" s="86"/>
      <c r="K22" s="86"/>
      <c r="L22" s="86"/>
      <c r="M22" s="86"/>
      <c r="N22" s="86"/>
      <c r="O22" s="86"/>
      <c r="P22" s="86"/>
      <c r="Q22" s="86"/>
      <c r="R22" s="86"/>
      <c r="S22" s="86"/>
      <c r="T22" s="86"/>
      <c r="U22" s="86"/>
      <c r="V22" s="86"/>
      <c r="W22" s="86"/>
      <c r="X22" s="86"/>
      <c r="Y22" s="86"/>
      <c r="Z22" s="86"/>
      <c r="AA22" s="87"/>
      <c r="AB22" s="88"/>
      <c r="AC22" s="88"/>
      <c r="AD22" s="91"/>
      <c r="AE22"/>
      <c r="AF22"/>
      <c r="AG22"/>
      <c r="AH22"/>
    </row>
    <row r="23" spans="1:34" s="48" customFormat="1" ht="30" customHeight="1" x14ac:dyDescent="0.2">
      <c r="A23" s="338" t="s">
        <v>48</v>
      </c>
      <c r="B23" s="339"/>
      <c r="C23" s="90"/>
      <c r="D23" s="42"/>
      <c r="E23" s="42"/>
      <c r="F23" s="38"/>
      <c r="G23" s="38"/>
      <c r="H23" s="86"/>
      <c r="I23" s="86"/>
      <c r="J23" s="86"/>
      <c r="K23" s="86"/>
      <c r="L23" s="86"/>
      <c r="M23" s="86"/>
      <c r="N23" s="86"/>
      <c r="O23" s="86"/>
      <c r="P23" s="86"/>
      <c r="Q23" s="86"/>
      <c r="R23" s="86"/>
      <c r="S23" s="86"/>
      <c r="T23" s="86"/>
      <c r="U23" s="86"/>
      <c r="V23" s="86"/>
      <c r="W23" s="86"/>
      <c r="X23" s="86"/>
      <c r="Y23" s="86"/>
      <c r="Z23" s="86"/>
      <c r="AA23" s="87"/>
      <c r="AB23" s="88"/>
      <c r="AC23" s="88"/>
      <c r="AD23" s="91"/>
      <c r="AE23"/>
      <c r="AF23"/>
      <c r="AG23"/>
      <c r="AH23"/>
    </row>
    <row r="24" spans="1:34" x14ac:dyDescent="0.2">
      <c r="A24" s="48" t="s">
        <v>210</v>
      </c>
      <c r="C24" s="90"/>
      <c r="D24" s="90"/>
      <c r="E24" s="90"/>
      <c r="F24" s="90"/>
      <c r="G24" s="90"/>
      <c r="H24" s="86"/>
      <c r="I24" s="86"/>
      <c r="J24" s="86"/>
      <c r="K24" s="86"/>
      <c r="L24" s="86"/>
      <c r="M24" s="86"/>
      <c r="N24" s="86"/>
      <c r="O24" s="86"/>
      <c r="P24" s="86"/>
      <c r="Q24" s="86"/>
      <c r="R24" s="86"/>
      <c r="S24" s="86"/>
      <c r="T24" s="86"/>
      <c r="U24" s="86"/>
      <c r="V24" s="86"/>
      <c r="W24" s="86"/>
      <c r="X24" s="86"/>
      <c r="Y24" s="86"/>
      <c r="Z24" s="86"/>
      <c r="AA24" s="87"/>
      <c r="AB24" s="87"/>
      <c r="AC24" s="87"/>
      <c r="AD24" s="88"/>
    </row>
    <row r="25" spans="1:34" ht="18" customHeight="1" x14ac:dyDescent="0.2">
      <c r="A25" s="103" t="s">
        <v>125</v>
      </c>
      <c r="C25" s="90"/>
      <c r="D25" s="42"/>
      <c r="E25" s="86"/>
      <c r="F25" s="86"/>
      <c r="G25" s="86"/>
      <c r="H25" s="86"/>
      <c r="I25" s="86"/>
      <c r="J25" s="385" t="s">
        <v>99</v>
      </c>
      <c r="K25" s="386"/>
      <c r="L25" s="386"/>
      <c r="M25" s="386"/>
      <c r="N25" s="386"/>
      <c r="O25" s="386"/>
      <c r="R25" s="88"/>
      <c r="S25" s="92"/>
      <c r="T25" s="92"/>
      <c r="U25" s="93"/>
      <c r="V25" s="93"/>
      <c r="W25" s="93"/>
    </row>
    <row r="26" spans="1:34" ht="42.75" customHeight="1" x14ac:dyDescent="0.2">
      <c r="C26" s="90"/>
      <c r="D26" s="42"/>
      <c r="E26" s="94" t="s">
        <v>100</v>
      </c>
      <c r="F26" s="95"/>
      <c r="G26" s="95"/>
      <c r="H26" s="95"/>
      <c r="I26" s="96"/>
      <c r="J26" s="398" t="s">
        <v>101</v>
      </c>
      <c r="K26" s="399"/>
      <c r="L26" s="408" t="s">
        <v>102</v>
      </c>
      <c r="M26" s="409"/>
      <c r="N26" s="387" t="s">
        <v>217</v>
      </c>
      <c r="O26" s="387"/>
      <c r="P26" s="93"/>
      <c r="Q26" s="93"/>
      <c r="R26" s="93"/>
    </row>
    <row r="27" spans="1:34" ht="18" customHeight="1" x14ac:dyDescent="0.2">
      <c r="C27" s="90"/>
      <c r="D27" s="42"/>
      <c r="E27" s="410" t="s">
        <v>103</v>
      </c>
      <c r="F27" s="411"/>
      <c r="G27" s="319" t="s">
        <v>104</v>
      </c>
      <c r="H27" s="416"/>
      <c r="I27" s="417"/>
      <c r="J27" s="97" t="s">
        <v>143</v>
      </c>
      <c r="K27" s="98" t="s">
        <v>198</v>
      </c>
      <c r="L27" s="201">
        <v>6000000</v>
      </c>
      <c r="M27" s="99" t="s">
        <v>198</v>
      </c>
      <c r="N27" s="384" t="s">
        <v>220</v>
      </c>
      <c r="O27" s="384"/>
    </row>
    <row r="28" spans="1:34" ht="18" customHeight="1" x14ac:dyDescent="0.2">
      <c r="C28"/>
      <c r="D28" s="42"/>
      <c r="E28" s="412" t="s">
        <v>105</v>
      </c>
      <c r="F28" s="413"/>
      <c r="G28" s="319" t="s">
        <v>106</v>
      </c>
      <c r="H28" s="416" t="s">
        <v>106</v>
      </c>
      <c r="I28" s="417" t="s">
        <v>106</v>
      </c>
      <c r="J28" s="97" t="s">
        <v>143</v>
      </c>
      <c r="K28" s="97" t="s">
        <v>143</v>
      </c>
      <c r="L28" s="202">
        <v>100001</v>
      </c>
      <c r="M28" s="202">
        <v>5999999</v>
      </c>
      <c r="N28" s="384" t="s">
        <v>220</v>
      </c>
      <c r="O28" s="384"/>
    </row>
    <row r="29" spans="1:34" ht="18" customHeight="1" x14ac:dyDescent="0.2">
      <c r="C29"/>
      <c r="D29" s="42"/>
      <c r="E29" s="172" t="s">
        <v>123</v>
      </c>
      <c r="F29" s="173"/>
      <c r="G29" s="319" t="s">
        <v>124</v>
      </c>
      <c r="H29" s="416"/>
      <c r="I29" s="417"/>
      <c r="J29" s="97">
        <v>0</v>
      </c>
      <c r="K29" s="203">
        <v>500000</v>
      </c>
      <c r="L29" s="100">
        <v>0</v>
      </c>
      <c r="M29" s="202">
        <v>100000</v>
      </c>
      <c r="N29" s="384" t="s">
        <v>220</v>
      </c>
      <c r="O29" s="384"/>
    </row>
    <row r="30" spans="1:34" ht="15.75" thickBot="1" x14ac:dyDescent="0.25">
      <c r="C30" s="101"/>
      <c r="D30" s="42"/>
      <c r="E30" s="414" t="s">
        <v>122</v>
      </c>
      <c r="F30" s="415"/>
      <c r="G30" s="319" t="s">
        <v>67</v>
      </c>
      <c r="H30" s="416" t="s">
        <v>67</v>
      </c>
      <c r="I30" s="417" t="s">
        <v>67</v>
      </c>
      <c r="J30" s="97" t="s">
        <v>143</v>
      </c>
      <c r="K30" s="97" t="s">
        <v>143</v>
      </c>
      <c r="L30" s="102">
        <v>0</v>
      </c>
      <c r="M30" s="99" t="s">
        <v>198</v>
      </c>
      <c r="N30" s="384" t="s">
        <v>220</v>
      </c>
      <c r="O30" s="384"/>
    </row>
    <row r="31" spans="1:34" ht="13.5" thickTop="1" x14ac:dyDescent="0.2">
      <c r="C31" s="101"/>
      <c r="D31" s="42"/>
      <c r="E31" s="101"/>
      <c r="F31" s="101"/>
      <c r="H31"/>
      <c r="I31"/>
    </row>
    <row r="32" spans="1:34" ht="25.5" customHeight="1" x14ac:dyDescent="0.2">
      <c r="C32" s="101"/>
      <c r="D32" s="101"/>
      <c r="E32" s="101"/>
      <c r="F32" s="101"/>
      <c r="G32" s="101"/>
      <c r="H32" s="103"/>
      <c r="I32"/>
    </row>
    <row r="33" spans="2:18" ht="12.75" customHeight="1" x14ac:dyDescent="0.2">
      <c r="C33" s="103"/>
      <c r="D33" s="103"/>
      <c r="E33" s="103"/>
      <c r="F33" s="103"/>
      <c r="G33" s="103"/>
      <c r="H33"/>
      <c r="I33"/>
    </row>
    <row r="34" spans="2:18" ht="25.5" customHeight="1" x14ac:dyDescent="0.25">
      <c r="B34" s="403" t="s">
        <v>107</v>
      </c>
      <c r="C34" s="404"/>
      <c r="D34" s="204">
        <v>42937</v>
      </c>
      <c r="E34"/>
      <c r="F34"/>
      <c r="G34" s="104" t="s">
        <v>72</v>
      </c>
      <c r="H34" s="105"/>
      <c r="I34" s="405">
        <v>42993</v>
      </c>
      <c r="J34" s="406"/>
      <c r="K34" s="407"/>
      <c r="L34" s="106"/>
    </row>
    <row r="35" spans="2:18" ht="25.5" customHeight="1" x14ac:dyDescent="0.25">
      <c r="B35" s="403" t="s">
        <v>74</v>
      </c>
      <c r="C35" s="404"/>
      <c r="D35" s="250">
        <v>42971</v>
      </c>
      <c r="E35"/>
      <c r="F35"/>
      <c r="G35" s="104" t="s">
        <v>74</v>
      </c>
      <c r="H35" s="105"/>
      <c r="I35" s="420" t="s">
        <v>249</v>
      </c>
      <c r="J35" s="420"/>
      <c r="K35" s="421"/>
      <c r="L35" s="106"/>
    </row>
    <row r="36" spans="2:18" ht="21.75" customHeight="1" x14ac:dyDescent="0.25">
      <c r="I36"/>
      <c r="Q36" s="107"/>
      <c r="R36" s="107"/>
    </row>
    <row r="37" spans="2:18" x14ac:dyDescent="0.2">
      <c r="C37"/>
      <c r="D37"/>
      <c r="E37"/>
      <c r="F37"/>
      <c r="G37"/>
      <c r="H37"/>
    </row>
    <row r="38" spans="2:18" x14ac:dyDescent="0.2">
      <c r="C38" s="422" t="s">
        <v>195</v>
      </c>
      <c r="D38" s="320"/>
      <c r="E38" s="320"/>
      <c r="F38" s="320"/>
      <c r="G38" s="320"/>
      <c r="H38" s="422"/>
      <c r="I38" s="422"/>
      <c r="J38" s="422"/>
      <c r="K38" s="422"/>
      <c r="L38" s="422"/>
    </row>
    <row r="39" spans="2:18" ht="25.5" customHeight="1" x14ac:dyDescent="0.2">
      <c r="C39" s="418"/>
      <c r="D39" s="416"/>
      <c r="E39" s="416"/>
      <c r="F39" s="416"/>
      <c r="G39" s="416"/>
      <c r="H39" s="416"/>
      <c r="I39" s="416"/>
      <c r="J39" s="416"/>
      <c r="K39" s="416"/>
      <c r="L39" s="417"/>
    </row>
    <row r="40" spans="2:18" x14ac:dyDescent="0.2">
      <c r="C40" s="419" t="s">
        <v>196</v>
      </c>
      <c r="D40" s="417"/>
      <c r="E40" s="417"/>
      <c r="F40" s="417"/>
      <c r="G40" s="417"/>
      <c r="H40" s="419"/>
      <c r="I40" s="419"/>
      <c r="J40" s="419"/>
      <c r="K40" s="419"/>
      <c r="L40" s="419"/>
    </row>
    <row r="41" spans="2:18" x14ac:dyDescent="0.2">
      <c r="C41" s="70"/>
      <c r="D41" s="70"/>
      <c r="E41" s="70"/>
      <c r="F41" s="70"/>
      <c r="G41" s="70"/>
      <c r="H41"/>
      <c r="I41"/>
      <c r="J41" s="74"/>
      <c r="K41" s="74"/>
      <c r="L41" s="70"/>
    </row>
    <row r="42" spans="2:18" x14ac:dyDescent="0.2">
      <c r="C42" s="70"/>
      <c r="D42" s="70"/>
      <c r="E42" s="70"/>
      <c r="F42" s="70"/>
      <c r="G42" s="70"/>
      <c r="H42" s="70"/>
      <c r="I42" s="70"/>
      <c r="J42" s="74"/>
      <c r="K42" s="74"/>
      <c r="L42" s="70"/>
    </row>
    <row r="43" spans="2:18" x14ac:dyDescent="0.2">
      <c r="C43"/>
      <c r="D43"/>
      <c r="E43"/>
      <c r="F43"/>
      <c r="G43"/>
      <c r="H43"/>
      <c r="I43"/>
    </row>
    <row r="44" spans="2:18" x14ac:dyDescent="0.2">
      <c r="C44"/>
      <c r="D44"/>
      <c r="E44"/>
      <c r="F44"/>
      <c r="G44"/>
      <c r="H44"/>
      <c r="I44"/>
    </row>
    <row r="45" spans="2:18" x14ac:dyDescent="0.2">
      <c r="C45"/>
      <c r="D45"/>
      <c r="E45"/>
      <c r="F45"/>
      <c r="G45"/>
      <c r="H45"/>
      <c r="I45"/>
    </row>
    <row r="46" spans="2:18" x14ac:dyDescent="0.2">
      <c r="C46"/>
      <c r="D46"/>
      <c r="E46"/>
      <c r="F46"/>
      <c r="G46"/>
      <c r="H46"/>
      <c r="I46"/>
    </row>
    <row r="47" spans="2:18" x14ac:dyDescent="0.2">
      <c r="C47"/>
      <c r="D47"/>
      <c r="E47"/>
      <c r="F47"/>
      <c r="G47"/>
      <c r="H47"/>
      <c r="I47"/>
    </row>
    <row r="48" spans="2:18" x14ac:dyDescent="0.2">
      <c r="C48"/>
      <c r="D48"/>
      <c r="E48"/>
      <c r="F48"/>
      <c r="G48"/>
      <c r="H48"/>
      <c r="I48"/>
    </row>
    <row r="49" spans="3:9" x14ac:dyDescent="0.2">
      <c r="C49"/>
      <c r="D49"/>
      <c r="E49"/>
      <c r="F49"/>
      <c r="G49"/>
      <c r="H49"/>
      <c r="I49"/>
    </row>
    <row r="50" spans="3:9" x14ac:dyDescent="0.2">
      <c r="C50"/>
      <c r="D50"/>
      <c r="E50"/>
      <c r="F50"/>
      <c r="G50"/>
      <c r="H50"/>
      <c r="I50"/>
    </row>
    <row r="51" spans="3:9" x14ac:dyDescent="0.2">
      <c r="C51"/>
      <c r="D51"/>
      <c r="E51"/>
      <c r="F51"/>
      <c r="G51"/>
      <c r="H51"/>
      <c r="I51"/>
    </row>
    <row r="52" spans="3:9" x14ac:dyDescent="0.2">
      <c r="C52"/>
      <c r="D52"/>
      <c r="E52"/>
      <c r="F52"/>
      <c r="G52"/>
      <c r="H52"/>
      <c r="I52"/>
    </row>
    <row r="53" spans="3:9" x14ac:dyDescent="0.2">
      <c r="C53"/>
      <c r="D53"/>
      <c r="E53"/>
      <c r="F53"/>
      <c r="G53"/>
      <c r="H53"/>
      <c r="I53"/>
    </row>
    <row r="54" spans="3:9" x14ac:dyDescent="0.2">
      <c r="C54"/>
      <c r="D54"/>
      <c r="E54"/>
      <c r="F54"/>
      <c r="G54"/>
      <c r="H54"/>
      <c r="I54"/>
    </row>
    <row r="55" spans="3:9" ht="12" customHeight="1" x14ac:dyDescent="0.2">
      <c r="C55"/>
      <c r="D55"/>
      <c r="E55"/>
      <c r="F55"/>
      <c r="G55"/>
      <c r="H55"/>
      <c r="I55"/>
    </row>
    <row r="56" spans="3:9" x14ac:dyDescent="0.2">
      <c r="C56"/>
      <c r="D56"/>
      <c r="E56"/>
      <c r="F56"/>
      <c r="G56"/>
      <c r="H56"/>
      <c r="I56"/>
    </row>
    <row r="57" spans="3:9" x14ac:dyDescent="0.2">
      <c r="C57"/>
      <c r="D57"/>
      <c r="E57"/>
      <c r="F57"/>
      <c r="G57"/>
      <c r="H57"/>
      <c r="I57"/>
    </row>
    <row r="58" spans="3:9" x14ac:dyDescent="0.2">
      <c r="C58"/>
      <c r="D58"/>
      <c r="E58"/>
      <c r="F58"/>
      <c r="G58"/>
      <c r="H58"/>
      <c r="I58"/>
    </row>
    <row r="59" spans="3:9" x14ac:dyDescent="0.2">
      <c r="C59"/>
      <c r="D59"/>
      <c r="E59"/>
      <c r="F59"/>
      <c r="G59"/>
      <c r="H59"/>
      <c r="I59"/>
    </row>
    <row r="60" spans="3:9" x14ac:dyDescent="0.2">
      <c r="C60"/>
      <c r="D60"/>
      <c r="E60"/>
      <c r="F60"/>
      <c r="G60"/>
      <c r="H60"/>
      <c r="I60"/>
    </row>
    <row r="61" spans="3:9" x14ac:dyDescent="0.2">
      <c r="C61"/>
      <c r="D61"/>
      <c r="E61"/>
      <c r="F61"/>
      <c r="G61"/>
      <c r="H61"/>
      <c r="I61"/>
    </row>
    <row r="62" spans="3:9" x14ac:dyDescent="0.2">
      <c r="C62"/>
      <c r="D62"/>
      <c r="E62"/>
      <c r="F62"/>
      <c r="G62"/>
      <c r="H62"/>
      <c r="I62"/>
    </row>
    <row r="63" spans="3:9" x14ac:dyDescent="0.2">
      <c r="C63"/>
      <c r="D63"/>
      <c r="E63"/>
      <c r="F63"/>
      <c r="G63"/>
      <c r="H63"/>
      <c r="I63"/>
    </row>
    <row r="64" spans="3:9" x14ac:dyDescent="0.2">
      <c r="C64"/>
      <c r="D64"/>
      <c r="E64"/>
      <c r="F64"/>
      <c r="G64"/>
      <c r="H64"/>
      <c r="I64"/>
    </row>
    <row r="65" spans="3:9" x14ac:dyDescent="0.2">
      <c r="C65"/>
      <c r="D65"/>
      <c r="E65"/>
      <c r="F65"/>
      <c r="G65"/>
      <c r="H65"/>
      <c r="I65"/>
    </row>
    <row r="66" spans="3:9" x14ac:dyDescent="0.2">
      <c r="C66"/>
      <c r="D66"/>
      <c r="E66"/>
      <c r="F66"/>
      <c r="G66"/>
      <c r="H66"/>
      <c r="I66"/>
    </row>
    <row r="67" spans="3:9" x14ac:dyDescent="0.2">
      <c r="C67"/>
      <c r="D67"/>
      <c r="E67"/>
      <c r="F67"/>
      <c r="G67"/>
      <c r="H67"/>
      <c r="I67"/>
    </row>
    <row r="68" spans="3:9" x14ac:dyDescent="0.2">
      <c r="C68"/>
      <c r="D68"/>
      <c r="E68"/>
      <c r="F68"/>
      <c r="G68"/>
      <c r="H68"/>
      <c r="I68"/>
    </row>
    <row r="69" spans="3:9" x14ac:dyDescent="0.2">
      <c r="C69"/>
      <c r="D69"/>
      <c r="E69"/>
      <c r="F69"/>
      <c r="G69"/>
      <c r="H69"/>
      <c r="I69"/>
    </row>
    <row r="70" spans="3:9" x14ac:dyDescent="0.2">
      <c r="C70"/>
      <c r="D70"/>
      <c r="E70"/>
      <c r="F70"/>
      <c r="G70"/>
      <c r="H70"/>
    </row>
    <row r="71" spans="3:9" x14ac:dyDescent="0.2">
      <c r="C71"/>
      <c r="D71"/>
      <c r="E71"/>
      <c r="F71"/>
      <c r="G71"/>
    </row>
    <row r="72" spans="3:9" x14ac:dyDescent="0.2">
      <c r="C72"/>
      <c r="D72"/>
      <c r="E72"/>
      <c r="F72"/>
      <c r="G72"/>
    </row>
    <row r="73" spans="3:9" x14ac:dyDescent="0.2">
      <c r="C73"/>
      <c r="D73"/>
      <c r="E73"/>
      <c r="F73"/>
      <c r="G73"/>
    </row>
    <row r="74" spans="3:9" x14ac:dyDescent="0.2">
      <c r="C74"/>
      <c r="D74"/>
      <c r="E74"/>
      <c r="F74"/>
      <c r="G74"/>
    </row>
    <row r="75" spans="3:9" x14ac:dyDescent="0.2">
      <c r="C75"/>
      <c r="D75"/>
      <c r="E75"/>
      <c r="F75"/>
      <c r="G75"/>
    </row>
  </sheetData>
  <autoFilter ref="A8:AH8">
    <filterColumn colId="3" showButton="0"/>
    <filterColumn colId="6" showButton="0"/>
    <filterColumn colId="8" showButton="0"/>
    <filterColumn colId="10" showButton="0"/>
    <filterColumn colId="12" showButton="0"/>
    <filterColumn colId="14" showButton="0"/>
    <filterColumn colId="16" showButton="0"/>
    <filterColumn colId="18" showButton="0"/>
    <filterColumn colId="20" showButton="0"/>
    <filterColumn colId="22" showButton="0"/>
    <filterColumn colId="24" showButton="0"/>
    <filterColumn colId="28" showButton="0"/>
    <filterColumn colId="30" showButton="0"/>
  </autoFilter>
  <mergeCells count="59">
    <mergeCell ref="G28:I28"/>
    <mergeCell ref="G29:I29"/>
    <mergeCell ref="C39:L39"/>
    <mergeCell ref="C40:L40"/>
    <mergeCell ref="B35:C35"/>
    <mergeCell ref="I35:K35"/>
    <mergeCell ref="C38:L38"/>
    <mergeCell ref="AG8:AH8"/>
    <mergeCell ref="AA7:AH7"/>
    <mergeCell ref="A6:AH6"/>
    <mergeCell ref="B34:C34"/>
    <mergeCell ref="I34:K34"/>
    <mergeCell ref="J26:K26"/>
    <mergeCell ref="L26:M26"/>
    <mergeCell ref="E27:F27"/>
    <mergeCell ref="E28:F28"/>
    <mergeCell ref="E30:F30"/>
    <mergeCell ref="G30:I30"/>
    <mergeCell ref="AE8:AF8"/>
    <mergeCell ref="U8:V8"/>
    <mergeCell ref="W8:X8"/>
    <mergeCell ref="Y8:Z8"/>
    <mergeCell ref="G27:I27"/>
    <mergeCell ref="AA8:AA9"/>
    <mergeCell ref="AB8:AB9"/>
    <mergeCell ref="AC8:AD8"/>
    <mergeCell ref="A19:B19"/>
    <mergeCell ref="A20:B20"/>
    <mergeCell ref="A21:B21"/>
    <mergeCell ref="A22:B22"/>
    <mergeCell ref="A23:B23"/>
    <mergeCell ref="S8:T8"/>
    <mergeCell ref="A8:A9"/>
    <mergeCell ref="B8:B9"/>
    <mergeCell ref="C8:C9"/>
    <mergeCell ref="D8:E8"/>
    <mergeCell ref="F8:F9"/>
    <mergeCell ref="G8:H8"/>
    <mergeCell ref="I8:J8"/>
    <mergeCell ref="K8:L8"/>
    <mergeCell ref="M8:N8"/>
    <mergeCell ref="O8:P8"/>
    <mergeCell ref="Q8:R8"/>
    <mergeCell ref="A7:H7"/>
    <mergeCell ref="I7:N7"/>
    <mergeCell ref="O7:P7"/>
    <mergeCell ref="Q7:T7"/>
    <mergeCell ref="U7:Z7"/>
    <mergeCell ref="A4:AH4"/>
    <mergeCell ref="A5:AH5"/>
    <mergeCell ref="A1:AH1"/>
    <mergeCell ref="A2:AP2"/>
    <mergeCell ref="A3:AP3"/>
    <mergeCell ref="N30:O30"/>
    <mergeCell ref="J25:O25"/>
    <mergeCell ref="N26:O26"/>
    <mergeCell ref="N27:O27"/>
    <mergeCell ref="N28:O28"/>
    <mergeCell ref="N29:O29"/>
  </mergeCells>
  <printOptions horizontalCentered="1" verticalCentered="1"/>
  <pageMargins left="0.37" right="0.23622047244094491" top="1" bottom="1" header="0.51181102362204722" footer="0.51181102362204722"/>
  <pageSetup scale="35" orientation="landscape" r:id="rId1"/>
  <headerFooter alignWithMargins="0">
    <oddHeader>&amp;L&amp;F, &amp;A&amp;R&amp;"Arial,Bold"&amp;14FMR-P
EXAMEN PREVIO</oddHeader>
    <oddFooter>&amp;LWB OFFICE MEXICO
&amp;RCAPACITACION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Conceptos!$D$2:$D$6</xm:f>
          </x14:formula1>
          <xm:sqref>G10:H16</xm:sqref>
        </x14:dataValidation>
        <x14:dataValidation type="list" allowBlank="1" showInputMessage="1" showErrorMessage="1">
          <x14:formula1>
            <xm:f>Conceptos!$E$2:$E$4</xm:f>
          </x14:formula1>
          <xm:sqref>B10:B16</xm:sqref>
        </x14:dataValidation>
        <x14:dataValidation type="list" allowBlank="1" showInputMessage="1" showErrorMessage="1">
          <x14:formula1>
            <xm:f>Conceptos!$A$2:$A$3</xm:f>
          </x14:formula1>
          <xm:sqref>F10:F16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showGridLines="0" tabSelected="1" topLeftCell="O1" workbookViewId="0">
      <selection activeCell="A14" sqref="A14"/>
    </sheetView>
  </sheetViews>
  <sheetFormatPr defaultColWidth="11.5703125" defaultRowHeight="15" x14ac:dyDescent="0.25"/>
  <cols>
    <col min="1" max="1" width="45.7109375" style="108" bestFit="1" customWidth="1"/>
    <col min="2" max="2" width="18.85546875" style="108" bestFit="1" customWidth="1"/>
    <col min="3" max="5" width="12.28515625" style="108" customWidth="1"/>
    <col min="6" max="7" width="15" style="108" customWidth="1"/>
    <col min="8" max="8" width="16.42578125" style="108" customWidth="1"/>
    <col min="9" max="9" width="20.140625" style="108" customWidth="1"/>
    <col min="10" max="10" width="16.7109375" style="108" customWidth="1"/>
    <col min="11" max="11" width="18.85546875" style="108" customWidth="1"/>
    <col min="12" max="12" width="16.85546875" style="108" customWidth="1"/>
    <col min="13" max="13" width="16" style="108" customWidth="1"/>
    <col min="14" max="14" width="26.42578125" style="108" customWidth="1"/>
    <col min="15" max="260" width="11.42578125" style="108"/>
    <col min="261" max="261" width="45.7109375" style="108" bestFit="1" customWidth="1"/>
    <col min="262" max="262" width="18.85546875" style="108" bestFit="1" customWidth="1"/>
    <col min="263" max="263" width="20.28515625" style="108" bestFit="1" customWidth="1"/>
    <col min="264" max="264" width="4.85546875" style="108" customWidth="1"/>
    <col min="265" max="265" width="13.5703125" style="108" bestFit="1" customWidth="1"/>
    <col min="266" max="266" width="28" style="108" bestFit="1" customWidth="1"/>
    <col min="267" max="267" width="20.42578125" style="108" bestFit="1" customWidth="1"/>
    <col min="268" max="268" width="21.5703125" style="108" bestFit="1" customWidth="1"/>
    <col min="269" max="269" width="18.85546875" style="108" bestFit="1" customWidth="1"/>
    <col min="270" max="516" width="11.42578125" style="108"/>
    <col min="517" max="517" width="45.7109375" style="108" bestFit="1" customWidth="1"/>
    <col min="518" max="518" width="18.85546875" style="108" bestFit="1" customWidth="1"/>
    <col min="519" max="519" width="20.28515625" style="108" bestFit="1" customWidth="1"/>
    <col min="520" max="520" width="4.85546875" style="108" customWidth="1"/>
    <col min="521" max="521" width="13.5703125" style="108" bestFit="1" customWidth="1"/>
    <col min="522" max="522" width="28" style="108" bestFit="1" customWidth="1"/>
    <col min="523" max="523" width="20.42578125" style="108" bestFit="1" customWidth="1"/>
    <col min="524" max="524" width="21.5703125" style="108" bestFit="1" customWidth="1"/>
    <col min="525" max="525" width="18.85546875" style="108" bestFit="1" customWidth="1"/>
    <col min="526" max="772" width="11.42578125" style="108"/>
    <col min="773" max="773" width="45.7109375" style="108" bestFit="1" customWidth="1"/>
    <col min="774" max="774" width="18.85546875" style="108" bestFit="1" customWidth="1"/>
    <col min="775" max="775" width="20.28515625" style="108" bestFit="1" customWidth="1"/>
    <col min="776" max="776" width="4.85546875" style="108" customWidth="1"/>
    <col min="777" max="777" width="13.5703125" style="108" bestFit="1" customWidth="1"/>
    <col min="778" max="778" width="28" style="108" bestFit="1" customWidth="1"/>
    <col min="779" max="779" width="20.42578125" style="108" bestFit="1" customWidth="1"/>
    <col min="780" max="780" width="21.5703125" style="108" bestFit="1" customWidth="1"/>
    <col min="781" max="781" width="18.85546875" style="108" bestFit="1" customWidth="1"/>
    <col min="782" max="1028" width="11.42578125" style="108"/>
    <col min="1029" max="1029" width="45.7109375" style="108" bestFit="1" customWidth="1"/>
    <col min="1030" max="1030" width="18.85546875" style="108" bestFit="1" customWidth="1"/>
    <col min="1031" max="1031" width="20.28515625" style="108" bestFit="1" customWidth="1"/>
    <col min="1032" max="1032" width="4.85546875" style="108" customWidth="1"/>
    <col min="1033" max="1033" width="13.5703125" style="108" bestFit="1" customWidth="1"/>
    <col min="1034" max="1034" width="28" style="108" bestFit="1" customWidth="1"/>
    <col min="1035" max="1035" width="20.42578125" style="108" bestFit="1" customWidth="1"/>
    <col min="1036" max="1036" width="21.5703125" style="108" bestFit="1" customWidth="1"/>
    <col min="1037" max="1037" width="18.85546875" style="108" bestFit="1" customWidth="1"/>
    <col min="1038" max="1284" width="11.42578125" style="108"/>
    <col min="1285" max="1285" width="45.7109375" style="108" bestFit="1" customWidth="1"/>
    <col min="1286" max="1286" width="18.85546875" style="108" bestFit="1" customWidth="1"/>
    <col min="1287" max="1287" width="20.28515625" style="108" bestFit="1" customWidth="1"/>
    <col min="1288" max="1288" width="4.85546875" style="108" customWidth="1"/>
    <col min="1289" max="1289" width="13.5703125" style="108" bestFit="1" customWidth="1"/>
    <col min="1290" max="1290" width="28" style="108" bestFit="1" customWidth="1"/>
    <col min="1291" max="1291" width="20.42578125" style="108" bestFit="1" customWidth="1"/>
    <col min="1292" max="1292" width="21.5703125" style="108" bestFit="1" customWidth="1"/>
    <col min="1293" max="1293" width="18.85546875" style="108" bestFit="1" customWidth="1"/>
    <col min="1294" max="1540" width="11.42578125" style="108"/>
    <col min="1541" max="1541" width="45.7109375" style="108" bestFit="1" customWidth="1"/>
    <col min="1542" max="1542" width="18.85546875" style="108" bestFit="1" customWidth="1"/>
    <col min="1543" max="1543" width="20.28515625" style="108" bestFit="1" customWidth="1"/>
    <col min="1544" max="1544" width="4.85546875" style="108" customWidth="1"/>
    <col min="1545" max="1545" width="13.5703125" style="108" bestFit="1" customWidth="1"/>
    <col min="1546" max="1546" width="28" style="108" bestFit="1" customWidth="1"/>
    <col min="1547" max="1547" width="20.42578125" style="108" bestFit="1" customWidth="1"/>
    <col min="1548" max="1548" width="21.5703125" style="108" bestFit="1" customWidth="1"/>
    <col min="1549" max="1549" width="18.85546875" style="108" bestFit="1" customWidth="1"/>
    <col min="1550" max="1796" width="11.42578125" style="108"/>
    <col min="1797" max="1797" width="45.7109375" style="108" bestFit="1" customWidth="1"/>
    <col min="1798" max="1798" width="18.85546875" style="108" bestFit="1" customWidth="1"/>
    <col min="1799" max="1799" width="20.28515625" style="108" bestFit="1" customWidth="1"/>
    <col min="1800" max="1800" width="4.85546875" style="108" customWidth="1"/>
    <col min="1801" max="1801" width="13.5703125" style="108" bestFit="1" customWidth="1"/>
    <col min="1802" max="1802" width="28" style="108" bestFit="1" customWidth="1"/>
    <col min="1803" max="1803" width="20.42578125" style="108" bestFit="1" customWidth="1"/>
    <col min="1804" max="1804" width="21.5703125" style="108" bestFit="1" customWidth="1"/>
    <col min="1805" max="1805" width="18.85546875" style="108" bestFit="1" customWidth="1"/>
    <col min="1806" max="2052" width="11.42578125" style="108"/>
    <col min="2053" max="2053" width="45.7109375" style="108" bestFit="1" customWidth="1"/>
    <col min="2054" max="2054" width="18.85546875" style="108" bestFit="1" customWidth="1"/>
    <col min="2055" max="2055" width="20.28515625" style="108" bestFit="1" customWidth="1"/>
    <col min="2056" max="2056" width="4.85546875" style="108" customWidth="1"/>
    <col min="2057" max="2057" width="13.5703125" style="108" bestFit="1" customWidth="1"/>
    <col min="2058" max="2058" width="28" style="108" bestFit="1" customWidth="1"/>
    <col min="2059" max="2059" width="20.42578125" style="108" bestFit="1" customWidth="1"/>
    <col min="2060" max="2060" width="21.5703125" style="108" bestFit="1" customWidth="1"/>
    <col min="2061" max="2061" width="18.85546875" style="108" bestFit="1" customWidth="1"/>
    <col min="2062" max="2308" width="11.42578125" style="108"/>
    <col min="2309" max="2309" width="45.7109375" style="108" bestFit="1" customWidth="1"/>
    <col min="2310" max="2310" width="18.85546875" style="108" bestFit="1" customWidth="1"/>
    <col min="2311" max="2311" width="20.28515625" style="108" bestFit="1" customWidth="1"/>
    <col min="2312" max="2312" width="4.85546875" style="108" customWidth="1"/>
    <col min="2313" max="2313" width="13.5703125" style="108" bestFit="1" customWidth="1"/>
    <col min="2314" max="2314" width="28" style="108" bestFit="1" customWidth="1"/>
    <col min="2315" max="2315" width="20.42578125" style="108" bestFit="1" customWidth="1"/>
    <col min="2316" max="2316" width="21.5703125" style="108" bestFit="1" customWidth="1"/>
    <col min="2317" max="2317" width="18.85546875" style="108" bestFit="1" customWidth="1"/>
    <col min="2318" max="2564" width="11.42578125" style="108"/>
    <col min="2565" max="2565" width="45.7109375" style="108" bestFit="1" customWidth="1"/>
    <col min="2566" max="2566" width="18.85546875" style="108" bestFit="1" customWidth="1"/>
    <col min="2567" max="2567" width="20.28515625" style="108" bestFit="1" customWidth="1"/>
    <col min="2568" max="2568" width="4.85546875" style="108" customWidth="1"/>
    <col min="2569" max="2569" width="13.5703125" style="108" bestFit="1" customWidth="1"/>
    <col min="2570" max="2570" width="28" style="108" bestFit="1" customWidth="1"/>
    <col min="2571" max="2571" width="20.42578125" style="108" bestFit="1" customWidth="1"/>
    <col min="2572" max="2572" width="21.5703125" style="108" bestFit="1" customWidth="1"/>
    <col min="2573" max="2573" width="18.85546875" style="108" bestFit="1" customWidth="1"/>
    <col min="2574" max="2820" width="11.42578125" style="108"/>
    <col min="2821" max="2821" width="45.7109375" style="108" bestFit="1" customWidth="1"/>
    <col min="2822" max="2822" width="18.85546875" style="108" bestFit="1" customWidth="1"/>
    <col min="2823" max="2823" width="20.28515625" style="108" bestFit="1" customWidth="1"/>
    <col min="2824" max="2824" width="4.85546875" style="108" customWidth="1"/>
    <col min="2825" max="2825" width="13.5703125" style="108" bestFit="1" customWidth="1"/>
    <col min="2826" max="2826" width="28" style="108" bestFit="1" customWidth="1"/>
    <col min="2827" max="2827" width="20.42578125" style="108" bestFit="1" customWidth="1"/>
    <col min="2828" max="2828" width="21.5703125" style="108" bestFit="1" customWidth="1"/>
    <col min="2829" max="2829" width="18.85546875" style="108" bestFit="1" customWidth="1"/>
    <col min="2830" max="3076" width="11.42578125" style="108"/>
    <col min="3077" max="3077" width="45.7109375" style="108" bestFit="1" customWidth="1"/>
    <col min="3078" max="3078" width="18.85546875" style="108" bestFit="1" customWidth="1"/>
    <col min="3079" max="3079" width="20.28515625" style="108" bestFit="1" customWidth="1"/>
    <col min="3080" max="3080" width="4.85546875" style="108" customWidth="1"/>
    <col min="3081" max="3081" width="13.5703125" style="108" bestFit="1" customWidth="1"/>
    <col min="3082" max="3082" width="28" style="108" bestFit="1" customWidth="1"/>
    <col min="3083" max="3083" width="20.42578125" style="108" bestFit="1" customWidth="1"/>
    <col min="3084" max="3084" width="21.5703125" style="108" bestFit="1" customWidth="1"/>
    <col min="3085" max="3085" width="18.85546875" style="108" bestFit="1" customWidth="1"/>
    <col min="3086" max="3332" width="11.42578125" style="108"/>
    <col min="3333" max="3333" width="45.7109375" style="108" bestFit="1" customWidth="1"/>
    <col min="3334" max="3334" width="18.85546875" style="108" bestFit="1" customWidth="1"/>
    <col min="3335" max="3335" width="20.28515625" style="108" bestFit="1" customWidth="1"/>
    <col min="3336" max="3336" width="4.85546875" style="108" customWidth="1"/>
    <col min="3337" max="3337" width="13.5703125" style="108" bestFit="1" customWidth="1"/>
    <col min="3338" max="3338" width="28" style="108" bestFit="1" customWidth="1"/>
    <col min="3339" max="3339" width="20.42578125" style="108" bestFit="1" customWidth="1"/>
    <col min="3340" max="3340" width="21.5703125" style="108" bestFit="1" customWidth="1"/>
    <col min="3341" max="3341" width="18.85546875" style="108" bestFit="1" customWidth="1"/>
    <col min="3342" max="3588" width="11.42578125" style="108"/>
    <col min="3589" max="3589" width="45.7109375" style="108" bestFit="1" customWidth="1"/>
    <col min="3590" max="3590" width="18.85546875" style="108" bestFit="1" customWidth="1"/>
    <col min="3591" max="3591" width="20.28515625" style="108" bestFit="1" customWidth="1"/>
    <col min="3592" max="3592" width="4.85546875" style="108" customWidth="1"/>
    <col min="3593" max="3593" width="13.5703125" style="108" bestFit="1" customWidth="1"/>
    <col min="3594" max="3594" width="28" style="108" bestFit="1" customWidth="1"/>
    <col min="3595" max="3595" width="20.42578125" style="108" bestFit="1" customWidth="1"/>
    <col min="3596" max="3596" width="21.5703125" style="108" bestFit="1" customWidth="1"/>
    <col min="3597" max="3597" width="18.85546875" style="108" bestFit="1" customWidth="1"/>
    <col min="3598" max="3844" width="11.42578125" style="108"/>
    <col min="3845" max="3845" width="45.7109375" style="108" bestFit="1" customWidth="1"/>
    <col min="3846" max="3846" width="18.85546875" style="108" bestFit="1" customWidth="1"/>
    <col min="3847" max="3847" width="20.28515625" style="108" bestFit="1" customWidth="1"/>
    <col min="3848" max="3848" width="4.85546875" style="108" customWidth="1"/>
    <col min="3849" max="3849" width="13.5703125" style="108" bestFit="1" customWidth="1"/>
    <col min="3850" max="3850" width="28" style="108" bestFit="1" customWidth="1"/>
    <col min="3851" max="3851" width="20.42578125" style="108" bestFit="1" customWidth="1"/>
    <col min="3852" max="3852" width="21.5703125" style="108" bestFit="1" customWidth="1"/>
    <col min="3853" max="3853" width="18.85546875" style="108" bestFit="1" customWidth="1"/>
    <col min="3854" max="4100" width="11.42578125" style="108"/>
    <col min="4101" max="4101" width="45.7109375" style="108" bestFit="1" customWidth="1"/>
    <col min="4102" max="4102" width="18.85546875" style="108" bestFit="1" customWidth="1"/>
    <col min="4103" max="4103" width="20.28515625" style="108" bestFit="1" customWidth="1"/>
    <col min="4104" max="4104" width="4.85546875" style="108" customWidth="1"/>
    <col min="4105" max="4105" width="13.5703125" style="108" bestFit="1" customWidth="1"/>
    <col min="4106" max="4106" width="28" style="108" bestFit="1" customWidth="1"/>
    <col min="4107" max="4107" width="20.42578125" style="108" bestFit="1" customWidth="1"/>
    <col min="4108" max="4108" width="21.5703125" style="108" bestFit="1" customWidth="1"/>
    <col min="4109" max="4109" width="18.85546875" style="108" bestFit="1" customWidth="1"/>
    <col min="4110" max="4356" width="11.42578125" style="108"/>
    <col min="4357" max="4357" width="45.7109375" style="108" bestFit="1" customWidth="1"/>
    <col min="4358" max="4358" width="18.85546875" style="108" bestFit="1" customWidth="1"/>
    <col min="4359" max="4359" width="20.28515625" style="108" bestFit="1" customWidth="1"/>
    <col min="4360" max="4360" width="4.85546875" style="108" customWidth="1"/>
    <col min="4361" max="4361" width="13.5703125" style="108" bestFit="1" customWidth="1"/>
    <col min="4362" max="4362" width="28" style="108" bestFit="1" customWidth="1"/>
    <col min="4363" max="4363" width="20.42578125" style="108" bestFit="1" customWidth="1"/>
    <col min="4364" max="4364" width="21.5703125" style="108" bestFit="1" customWidth="1"/>
    <col min="4365" max="4365" width="18.85546875" style="108" bestFit="1" customWidth="1"/>
    <col min="4366" max="4612" width="11.42578125" style="108"/>
    <col min="4613" max="4613" width="45.7109375" style="108" bestFit="1" customWidth="1"/>
    <col min="4614" max="4614" width="18.85546875" style="108" bestFit="1" customWidth="1"/>
    <col min="4615" max="4615" width="20.28515625" style="108" bestFit="1" customWidth="1"/>
    <col min="4616" max="4616" width="4.85546875" style="108" customWidth="1"/>
    <col min="4617" max="4617" width="13.5703125" style="108" bestFit="1" customWidth="1"/>
    <col min="4618" max="4618" width="28" style="108" bestFit="1" customWidth="1"/>
    <col min="4619" max="4619" width="20.42578125" style="108" bestFit="1" customWidth="1"/>
    <col min="4620" max="4620" width="21.5703125" style="108" bestFit="1" customWidth="1"/>
    <col min="4621" max="4621" width="18.85546875" style="108" bestFit="1" customWidth="1"/>
    <col min="4622" max="4868" width="11.42578125" style="108"/>
    <col min="4869" max="4869" width="45.7109375" style="108" bestFit="1" customWidth="1"/>
    <col min="4870" max="4870" width="18.85546875" style="108" bestFit="1" customWidth="1"/>
    <col min="4871" max="4871" width="20.28515625" style="108" bestFit="1" customWidth="1"/>
    <col min="4872" max="4872" width="4.85546875" style="108" customWidth="1"/>
    <col min="4873" max="4873" width="13.5703125" style="108" bestFit="1" customWidth="1"/>
    <col min="4874" max="4874" width="28" style="108" bestFit="1" customWidth="1"/>
    <col min="4875" max="4875" width="20.42578125" style="108" bestFit="1" customWidth="1"/>
    <col min="4876" max="4876" width="21.5703125" style="108" bestFit="1" customWidth="1"/>
    <col min="4877" max="4877" width="18.85546875" style="108" bestFit="1" customWidth="1"/>
    <col min="4878" max="5124" width="11.42578125" style="108"/>
    <col min="5125" max="5125" width="45.7109375" style="108" bestFit="1" customWidth="1"/>
    <col min="5126" max="5126" width="18.85546875" style="108" bestFit="1" customWidth="1"/>
    <col min="5127" max="5127" width="20.28515625" style="108" bestFit="1" customWidth="1"/>
    <col min="5128" max="5128" width="4.85546875" style="108" customWidth="1"/>
    <col min="5129" max="5129" width="13.5703125" style="108" bestFit="1" customWidth="1"/>
    <col min="5130" max="5130" width="28" style="108" bestFit="1" customWidth="1"/>
    <col min="5131" max="5131" width="20.42578125" style="108" bestFit="1" customWidth="1"/>
    <col min="5132" max="5132" width="21.5703125" style="108" bestFit="1" customWidth="1"/>
    <col min="5133" max="5133" width="18.85546875" style="108" bestFit="1" customWidth="1"/>
    <col min="5134" max="5380" width="11.42578125" style="108"/>
    <col min="5381" max="5381" width="45.7109375" style="108" bestFit="1" customWidth="1"/>
    <col min="5382" max="5382" width="18.85546875" style="108" bestFit="1" customWidth="1"/>
    <col min="5383" max="5383" width="20.28515625" style="108" bestFit="1" customWidth="1"/>
    <col min="5384" max="5384" width="4.85546875" style="108" customWidth="1"/>
    <col min="5385" max="5385" width="13.5703125" style="108" bestFit="1" customWidth="1"/>
    <col min="5386" max="5386" width="28" style="108" bestFit="1" customWidth="1"/>
    <col min="5387" max="5387" width="20.42578125" style="108" bestFit="1" customWidth="1"/>
    <col min="5388" max="5388" width="21.5703125" style="108" bestFit="1" customWidth="1"/>
    <col min="5389" max="5389" width="18.85546875" style="108" bestFit="1" customWidth="1"/>
    <col min="5390" max="5636" width="11.42578125" style="108"/>
    <col min="5637" max="5637" width="45.7109375" style="108" bestFit="1" customWidth="1"/>
    <col min="5638" max="5638" width="18.85546875" style="108" bestFit="1" customWidth="1"/>
    <col min="5639" max="5639" width="20.28515625" style="108" bestFit="1" customWidth="1"/>
    <col min="5640" max="5640" width="4.85546875" style="108" customWidth="1"/>
    <col min="5641" max="5641" width="13.5703125" style="108" bestFit="1" customWidth="1"/>
    <col min="5642" max="5642" width="28" style="108" bestFit="1" customWidth="1"/>
    <col min="5643" max="5643" width="20.42578125" style="108" bestFit="1" customWidth="1"/>
    <col min="5644" max="5644" width="21.5703125" style="108" bestFit="1" customWidth="1"/>
    <col min="5645" max="5645" width="18.85546875" style="108" bestFit="1" customWidth="1"/>
    <col min="5646" max="5892" width="11.42578125" style="108"/>
    <col min="5893" max="5893" width="45.7109375" style="108" bestFit="1" customWidth="1"/>
    <col min="5894" max="5894" width="18.85546875" style="108" bestFit="1" customWidth="1"/>
    <col min="5895" max="5895" width="20.28515625" style="108" bestFit="1" customWidth="1"/>
    <col min="5896" max="5896" width="4.85546875" style="108" customWidth="1"/>
    <col min="5897" max="5897" width="13.5703125" style="108" bestFit="1" customWidth="1"/>
    <col min="5898" max="5898" width="28" style="108" bestFit="1" customWidth="1"/>
    <col min="5899" max="5899" width="20.42578125" style="108" bestFit="1" customWidth="1"/>
    <col min="5900" max="5900" width="21.5703125" style="108" bestFit="1" customWidth="1"/>
    <col min="5901" max="5901" width="18.85546875" style="108" bestFit="1" customWidth="1"/>
    <col min="5902" max="6148" width="11.42578125" style="108"/>
    <col min="6149" max="6149" width="45.7109375" style="108" bestFit="1" customWidth="1"/>
    <col min="6150" max="6150" width="18.85546875" style="108" bestFit="1" customWidth="1"/>
    <col min="6151" max="6151" width="20.28515625" style="108" bestFit="1" customWidth="1"/>
    <col min="6152" max="6152" width="4.85546875" style="108" customWidth="1"/>
    <col min="6153" max="6153" width="13.5703125" style="108" bestFit="1" customWidth="1"/>
    <col min="6154" max="6154" width="28" style="108" bestFit="1" customWidth="1"/>
    <col min="6155" max="6155" width="20.42578125" style="108" bestFit="1" customWidth="1"/>
    <col min="6156" max="6156" width="21.5703125" style="108" bestFit="1" customWidth="1"/>
    <col min="6157" max="6157" width="18.85546875" style="108" bestFit="1" customWidth="1"/>
    <col min="6158" max="6404" width="11.42578125" style="108"/>
    <col min="6405" max="6405" width="45.7109375" style="108" bestFit="1" customWidth="1"/>
    <col min="6406" max="6406" width="18.85546875" style="108" bestFit="1" customWidth="1"/>
    <col min="6407" max="6407" width="20.28515625" style="108" bestFit="1" customWidth="1"/>
    <col min="6408" max="6408" width="4.85546875" style="108" customWidth="1"/>
    <col min="6409" max="6409" width="13.5703125" style="108" bestFit="1" customWidth="1"/>
    <col min="6410" max="6410" width="28" style="108" bestFit="1" customWidth="1"/>
    <col min="6411" max="6411" width="20.42578125" style="108" bestFit="1" customWidth="1"/>
    <col min="6412" max="6412" width="21.5703125" style="108" bestFit="1" customWidth="1"/>
    <col min="6413" max="6413" width="18.85546875" style="108" bestFit="1" customWidth="1"/>
    <col min="6414" max="6660" width="11.42578125" style="108"/>
    <col min="6661" max="6661" width="45.7109375" style="108" bestFit="1" customWidth="1"/>
    <col min="6662" max="6662" width="18.85546875" style="108" bestFit="1" customWidth="1"/>
    <col min="6663" max="6663" width="20.28515625" style="108" bestFit="1" customWidth="1"/>
    <col min="6664" max="6664" width="4.85546875" style="108" customWidth="1"/>
    <col min="6665" max="6665" width="13.5703125" style="108" bestFit="1" customWidth="1"/>
    <col min="6666" max="6666" width="28" style="108" bestFit="1" customWidth="1"/>
    <col min="6667" max="6667" width="20.42578125" style="108" bestFit="1" customWidth="1"/>
    <col min="6668" max="6668" width="21.5703125" style="108" bestFit="1" customWidth="1"/>
    <col min="6669" max="6669" width="18.85546875" style="108" bestFit="1" customWidth="1"/>
    <col min="6670" max="6916" width="11.42578125" style="108"/>
    <col min="6917" max="6917" width="45.7109375" style="108" bestFit="1" customWidth="1"/>
    <col min="6918" max="6918" width="18.85546875" style="108" bestFit="1" customWidth="1"/>
    <col min="6919" max="6919" width="20.28515625" style="108" bestFit="1" customWidth="1"/>
    <col min="6920" max="6920" width="4.85546875" style="108" customWidth="1"/>
    <col min="6921" max="6921" width="13.5703125" style="108" bestFit="1" customWidth="1"/>
    <col min="6922" max="6922" width="28" style="108" bestFit="1" customWidth="1"/>
    <col min="6923" max="6923" width="20.42578125" style="108" bestFit="1" customWidth="1"/>
    <col min="6924" max="6924" width="21.5703125" style="108" bestFit="1" customWidth="1"/>
    <col min="6925" max="6925" width="18.85546875" style="108" bestFit="1" customWidth="1"/>
    <col min="6926" max="7172" width="11.42578125" style="108"/>
    <col min="7173" max="7173" width="45.7109375" style="108" bestFit="1" customWidth="1"/>
    <col min="7174" max="7174" width="18.85546875" style="108" bestFit="1" customWidth="1"/>
    <col min="7175" max="7175" width="20.28515625" style="108" bestFit="1" customWidth="1"/>
    <col min="7176" max="7176" width="4.85546875" style="108" customWidth="1"/>
    <col min="7177" max="7177" width="13.5703125" style="108" bestFit="1" customWidth="1"/>
    <col min="7178" max="7178" width="28" style="108" bestFit="1" customWidth="1"/>
    <col min="7179" max="7179" width="20.42578125" style="108" bestFit="1" customWidth="1"/>
    <col min="7180" max="7180" width="21.5703125" style="108" bestFit="1" customWidth="1"/>
    <col min="7181" max="7181" width="18.85546875" style="108" bestFit="1" customWidth="1"/>
    <col min="7182" max="7428" width="11.42578125" style="108"/>
    <col min="7429" max="7429" width="45.7109375" style="108" bestFit="1" customWidth="1"/>
    <col min="7430" max="7430" width="18.85546875" style="108" bestFit="1" customWidth="1"/>
    <col min="7431" max="7431" width="20.28515625" style="108" bestFit="1" customWidth="1"/>
    <col min="7432" max="7432" width="4.85546875" style="108" customWidth="1"/>
    <col min="7433" max="7433" width="13.5703125" style="108" bestFit="1" customWidth="1"/>
    <col min="7434" max="7434" width="28" style="108" bestFit="1" customWidth="1"/>
    <col min="7435" max="7435" width="20.42578125" style="108" bestFit="1" customWidth="1"/>
    <col min="7436" max="7436" width="21.5703125" style="108" bestFit="1" customWidth="1"/>
    <col min="7437" max="7437" width="18.85546875" style="108" bestFit="1" customWidth="1"/>
    <col min="7438" max="7684" width="11.42578125" style="108"/>
    <col min="7685" max="7685" width="45.7109375" style="108" bestFit="1" customWidth="1"/>
    <col min="7686" max="7686" width="18.85546875" style="108" bestFit="1" customWidth="1"/>
    <col min="7687" max="7687" width="20.28515625" style="108" bestFit="1" customWidth="1"/>
    <col min="7688" max="7688" width="4.85546875" style="108" customWidth="1"/>
    <col min="7689" max="7689" width="13.5703125" style="108" bestFit="1" customWidth="1"/>
    <col min="7690" max="7690" width="28" style="108" bestFit="1" customWidth="1"/>
    <col min="7691" max="7691" width="20.42578125" style="108" bestFit="1" customWidth="1"/>
    <col min="7692" max="7692" width="21.5703125" style="108" bestFit="1" customWidth="1"/>
    <col min="7693" max="7693" width="18.85546875" style="108" bestFit="1" customWidth="1"/>
    <col min="7694" max="7940" width="11.42578125" style="108"/>
    <col min="7941" max="7941" width="45.7109375" style="108" bestFit="1" customWidth="1"/>
    <col min="7942" max="7942" width="18.85546875" style="108" bestFit="1" customWidth="1"/>
    <col min="7943" max="7943" width="20.28515625" style="108" bestFit="1" customWidth="1"/>
    <col min="7944" max="7944" width="4.85546875" style="108" customWidth="1"/>
    <col min="7945" max="7945" width="13.5703125" style="108" bestFit="1" customWidth="1"/>
    <col min="7946" max="7946" width="28" style="108" bestFit="1" customWidth="1"/>
    <col min="7947" max="7947" width="20.42578125" style="108" bestFit="1" customWidth="1"/>
    <col min="7948" max="7948" width="21.5703125" style="108" bestFit="1" customWidth="1"/>
    <col min="7949" max="7949" width="18.85546875" style="108" bestFit="1" customWidth="1"/>
    <col min="7950" max="8196" width="11.42578125" style="108"/>
    <col min="8197" max="8197" width="45.7109375" style="108" bestFit="1" customWidth="1"/>
    <col min="8198" max="8198" width="18.85546875" style="108" bestFit="1" customWidth="1"/>
    <col min="8199" max="8199" width="20.28515625" style="108" bestFit="1" customWidth="1"/>
    <col min="8200" max="8200" width="4.85546875" style="108" customWidth="1"/>
    <col min="8201" max="8201" width="13.5703125" style="108" bestFit="1" customWidth="1"/>
    <col min="8202" max="8202" width="28" style="108" bestFit="1" customWidth="1"/>
    <col min="8203" max="8203" width="20.42578125" style="108" bestFit="1" customWidth="1"/>
    <col min="8204" max="8204" width="21.5703125" style="108" bestFit="1" customWidth="1"/>
    <col min="8205" max="8205" width="18.85546875" style="108" bestFit="1" customWidth="1"/>
    <col min="8206" max="8452" width="11.42578125" style="108"/>
    <col min="8453" max="8453" width="45.7109375" style="108" bestFit="1" customWidth="1"/>
    <col min="8454" max="8454" width="18.85546875" style="108" bestFit="1" customWidth="1"/>
    <col min="8455" max="8455" width="20.28515625" style="108" bestFit="1" customWidth="1"/>
    <col min="8456" max="8456" width="4.85546875" style="108" customWidth="1"/>
    <col min="8457" max="8457" width="13.5703125" style="108" bestFit="1" customWidth="1"/>
    <col min="8458" max="8458" width="28" style="108" bestFit="1" customWidth="1"/>
    <col min="8459" max="8459" width="20.42578125" style="108" bestFit="1" customWidth="1"/>
    <col min="8460" max="8460" width="21.5703125" style="108" bestFit="1" customWidth="1"/>
    <col min="8461" max="8461" width="18.85546875" style="108" bestFit="1" customWidth="1"/>
    <col min="8462" max="8708" width="11.42578125" style="108"/>
    <col min="8709" max="8709" width="45.7109375" style="108" bestFit="1" customWidth="1"/>
    <col min="8710" max="8710" width="18.85546875" style="108" bestFit="1" customWidth="1"/>
    <col min="8711" max="8711" width="20.28515625" style="108" bestFit="1" customWidth="1"/>
    <col min="8712" max="8712" width="4.85546875" style="108" customWidth="1"/>
    <col min="8713" max="8713" width="13.5703125" style="108" bestFit="1" customWidth="1"/>
    <col min="8714" max="8714" width="28" style="108" bestFit="1" customWidth="1"/>
    <col min="8715" max="8715" width="20.42578125" style="108" bestFit="1" customWidth="1"/>
    <col min="8716" max="8716" width="21.5703125" style="108" bestFit="1" customWidth="1"/>
    <col min="8717" max="8717" width="18.85546875" style="108" bestFit="1" customWidth="1"/>
    <col min="8718" max="8964" width="11.42578125" style="108"/>
    <col min="8965" max="8965" width="45.7109375" style="108" bestFit="1" customWidth="1"/>
    <col min="8966" max="8966" width="18.85546875" style="108" bestFit="1" customWidth="1"/>
    <col min="8967" max="8967" width="20.28515625" style="108" bestFit="1" customWidth="1"/>
    <col min="8968" max="8968" width="4.85546875" style="108" customWidth="1"/>
    <col min="8969" max="8969" width="13.5703125" style="108" bestFit="1" customWidth="1"/>
    <col min="8970" max="8970" width="28" style="108" bestFit="1" customWidth="1"/>
    <col min="8971" max="8971" width="20.42578125" style="108" bestFit="1" customWidth="1"/>
    <col min="8972" max="8972" width="21.5703125" style="108" bestFit="1" customWidth="1"/>
    <col min="8973" max="8973" width="18.85546875" style="108" bestFit="1" customWidth="1"/>
    <col min="8974" max="9220" width="11.42578125" style="108"/>
    <col min="9221" max="9221" width="45.7109375" style="108" bestFit="1" customWidth="1"/>
    <col min="9222" max="9222" width="18.85546875" style="108" bestFit="1" customWidth="1"/>
    <col min="9223" max="9223" width="20.28515625" style="108" bestFit="1" customWidth="1"/>
    <col min="9224" max="9224" width="4.85546875" style="108" customWidth="1"/>
    <col min="9225" max="9225" width="13.5703125" style="108" bestFit="1" customWidth="1"/>
    <col min="9226" max="9226" width="28" style="108" bestFit="1" customWidth="1"/>
    <col min="9227" max="9227" width="20.42578125" style="108" bestFit="1" customWidth="1"/>
    <col min="9228" max="9228" width="21.5703125" style="108" bestFit="1" customWidth="1"/>
    <col min="9229" max="9229" width="18.85546875" style="108" bestFit="1" customWidth="1"/>
    <col min="9230" max="9476" width="11.42578125" style="108"/>
    <col min="9477" max="9477" width="45.7109375" style="108" bestFit="1" customWidth="1"/>
    <col min="9478" max="9478" width="18.85546875" style="108" bestFit="1" customWidth="1"/>
    <col min="9479" max="9479" width="20.28515625" style="108" bestFit="1" customWidth="1"/>
    <col min="9480" max="9480" width="4.85546875" style="108" customWidth="1"/>
    <col min="9481" max="9481" width="13.5703125" style="108" bestFit="1" customWidth="1"/>
    <col min="9482" max="9482" width="28" style="108" bestFit="1" customWidth="1"/>
    <col min="9483" max="9483" width="20.42578125" style="108" bestFit="1" customWidth="1"/>
    <col min="9484" max="9484" width="21.5703125" style="108" bestFit="1" customWidth="1"/>
    <col min="9485" max="9485" width="18.85546875" style="108" bestFit="1" customWidth="1"/>
    <col min="9486" max="9732" width="11.42578125" style="108"/>
    <col min="9733" max="9733" width="45.7109375" style="108" bestFit="1" customWidth="1"/>
    <col min="9734" max="9734" width="18.85546875" style="108" bestFit="1" customWidth="1"/>
    <col min="9735" max="9735" width="20.28515625" style="108" bestFit="1" customWidth="1"/>
    <col min="9736" max="9736" width="4.85546875" style="108" customWidth="1"/>
    <col min="9737" max="9737" width="13.5703125" style="108" bestFit="1" customWidth="1"/>
    <col min="9738" max="9738" width="28" style="108" bestFit="1" customWidth="1"/>
    <col min="9739" max="9739" width="20.42578125" style="108" bestFit="1" customWidth="1"/>
    <col min="9740" max="9740" width="21.5703125" style="108" bestFit="1" customWidth="1"/>
    <col min="9741" max="9741" width="18.85546875" style="108" bestFit="1" customWidth="1"/>
    <col min="9742" max="9988" width="11.42578125" style="108"/>
    <col min="9989" max="9989" width="45.7109375" style="108" bestFit="1" customWidth="1"/>
    <col min="9990" max="9990" width="18.85546875" style="108" bestFit="1" customWidth="1"/>
    <col min="9991" max="9991" width="20.28515625" style="108" bestFit="1" customWidth="1"/>
    <col min="9992" max="9992" width="4.85546875" style="108" customWidth="1"/>
    <col min="9993" max="9993" width="13.5703125" style="108" bestFit="1" customWidth="1"/>
    <col min="9994" max="9994" width="28" style="108" bestFit="1" customWidth="1"/>
    <col min="9995" max="9995" width="20.42578125" style="108" bestFit="1" customWidth="1"/>
    <col min="9996" max="9996" width="21.5703125" style="108" bestFit="1" customWidth="1"/>
    <col min="9997" max="9997" width="18.85546875" style="108" bestFit="1" customWidth="1"/>
    <col min="9998" max="10244" width="11.42578125" style="108"/>
    <col min="10245" max="10245" width="45.7109375" style="108" bestFit="1" customWidth="1"/>
    <col min="10246" max="10246" width="18.85546875" style="108" bestFit="1" customWidth="1"/>
    <col min="10247" max="10247" width="20.28515625" style="108" bestFit="1" customWidth="1"/>
    <col min="10248" max="10248" width="4.85546875" style="108" customWidth="1"/>
    <col min="10249" max="10249" width="13.5703125" style="108" bestFit="1" customWidth="1"/>
    <col min="10250" max="10250" width="28" style="108" bestFit="1" customWidth="1"/>
    <col min="10251" max="10251" width="20.42578125" style="108" bestFit="1" customWidth="1"/>
    <col min="10252" max="10252" width="21.5703125" style="108" bestFit="1" customWidth="1"/>
    <col min="10253" max="10253" width="18.85546875" style="108" bestFit="1" customWidth="1"/>
    <col min="10254" max="10500" width="11.42578125" style="108"/>
    <col min="10501" max="10501" width="45.7109375" style="108" bestFit="1" customWidth="1"/>
    <col min="10502" max="10502" width="18.85546875" style="108" bestFit="1" customWidth="1"/>
    <col min="10503" max="10503" width="20.28515625" style="108" bestFit="1" customWidth="1"/>
    <col min="10504" max="10504" width="4.85546875" style="108" customWidth="1"/>
    <col min="10505" max="10505" width="13.5703125" style="108" bestFit="1" customWidth="1"/>
    <col min="10506" max="10506" width="28" style="108" bestFit="1" customWidth="1"/>
    <col min="10507" max="10507" width="20.42578125" style="108" bestFit="1" customWidth="1"/>
    <col min="10508" max="10508" width="21.5703125" style="108" bestFit="1" customWidth="1"/>
    <col min="10509" max="10509" width="18.85546875" style="108" bestFit="1" customWidth="1"/>
    <col min="10510" max="10756" width="11.42578125" style="108"/>
    <col min="10757" max="10757" width="45.7109375" style="108" bestFit="1" customWidth="1"/>
    <col min="10758" max="10758" width="18.85546875" style="108" bestFit="1" customWidth="1"/>
    <col min="10759" max="10759" width="20.28515625" style="108" bestFit="1" customWidth="1"/>
    <col min="10760" max="10760" width="4.85546875" style="108" customWidth="1"/>
    <col min="10761" max="10761" width="13.5703125" style="108" bestFit="1" customWidth="1"/>
    <col min="10762" max="10762" width="28" style="108" bestFit="1" customWidth="1"/>
    <col min="10763" max="10763" width="20.42578125" style="108" bestFit="1" customWidth="1"/>
    <col min="10764" max="10764" width="21.5703125" style="108" bestFit="1" customWidth="1"/>
    <col min="10765" max="10765" width="18.85546875" style="108" bestFit="1" customWidth="1"/>
    <col min="10766" max="11012" width="11.42578125" style="108"/>
    <col min="11013" max="11013" width="45.7109375" style="108" bestFit="1" customWidth="1"/>
    <col min="11014" max="11014" width="18.85546875" style="108" bestFit="1" customWidth="1"/>
    <col min="11015" max="11015" width="20.28515625" style="108" bestFit="1" customWidth="1"/>
    <col min="11016" max="11016" width="4.85546875" style="108" customWidth="1"/>
    <col min="11017" max="11017" width="13.5703125" style="108" bestFit="1" customWidth="1"/>
    <col min="11018" max="11018" width="28" style="108" bestFit="1" customWidth="1"/>
    <col min="11019" max="11019" width="20.42578125" style="108" bestFit="1" customWidth="1"/>
    <col min="11020" max="11020" width="21.5703125" style="108" bestFit="1" customWidth="1"/>
    <col min="11021" max="11021" width="18.85546875" style="108" bestFit="1" customWidth="1"/>
    <col min="11022" max="11268" width="11.42578125" style="108"/>
    <col min="11269" max="11269" width="45.7109375" style="108" bestFit="1" customWidth="1"/>
    <col min="11270" max="11270" width="18.85546875" style="108" bestFit="1" customWidth="1"/>
    <col min="11271" max="11271" width="20.28515625" style="108" bestFit="1" customWidth="1"/>
    <col min="11272" max="11272" width="4.85546875" style="108" customWidth="1"/>
    <col min="11273" max="11273" width="13.5703125" style="108" bestFit="1" customWidth="1"/>
    <col min="11274" max="11274" width="28" style="108" bestFit="1" customWidth="1"/>
    <col min="11275" max="11275" width="20.42578125" style="108" bestFit="1" customWidth="1"/>
    <col min="11276" max="11276" width="21.5703125" style="108" bestFit="1" customWidth="1"/>
    <col min="11277" max="11277" width="18.85546875" style="108" bestFit="1" customWidth="1"/>
    <col min="11278" max="11524" width="11.42578125" style="108"/>
    <col min="11525" max="11525" width="45.7109375" style="108" bestFit="1" customWidth="1"/>
    <col min="11526" max="11526" width="18.85546875" style="108" bestFit="1" customWidth="1"/>
    <col min="11527" max="11527" width="20.28515625" style="108" bestFit="1" customWidth="1"/>
    <col min="11528" max="11528" width="4.85546875" style="108" customWidth="1"/>
    <col min="11529" max="11529" width="13.5703125" style="108" bestFit="1" customWidth="1"/>
    <col min="11530" max="11530" width="28" style="108" bestFit="1" customWidth="1"/>
    <col min="11531" max="11531" width="20.42578125" style="108" bestFit="1" customWidth="1"/>
    <col min="11532" max="11532" width="21.5703125" style="108" bestFit="1" customWidth="1"/>
    <col min="11533" max="11533" width="18.85546875" style="108" bestFit="1" customWidth="1"/>
    <col min="11534" max="11780" width="11.42578125" style="108"/>
    <col min="11781" max="11781" width="45.7109375" style="108" bestFit="1" customWidth="1"/>
    <col min="11782" max="11782" width="18.85546875" style="108" bestFit="1" customWidth="1"/>
    <col min="11783" max="11783" width="20.28515625" style="108" bestFit="1" customWidth="1"/>
    <col min="11784" max="11784" width="4.85546875" style="108" customWidth="1"/>
    <col min="11785" max="11785" width="13.5703125" style="108" bestFit="1" customWidth="1"/>
    <col min="11786" max="11786" width="28" style="108" bestFit="1" customWidth="1"/>
    <col min="11787" max="11787" width="20.42578125" style="108" bestFit="1" customWidth="1"/>
    <col min="11788" max="11788" width="21.5703125" style="108" bestFit="1" customWidth="1"/>
    <col min="11789" max="11789" width="18.85546875" style="108" bestFit="1" customWidth="1"/>
    <col min="11790" max="12036" width="11.42578125" style="108"/>
    <col min="12037" max="12037" width="45.7109375" style="108" bestFit="1" customWidth="1"/>
    <col min="12038" max="12038" width="18.85546875" style="108" bestFit="1" customWidth="1"/>
    <col min="12039" max="12039" width="20.28515625" style="108" bestFit="1" customWidth="1"/>
    <col min="12040" max="12040" width="4.85546875" style="108" customWidth="1"/>
    <col min="12041" max="12041" width="13.5703125" style="108" bestFit="1" customWidth="1"/>
    <col min="12042" max="12042" width="28" style="108" bestFit="1" customWidth="1"/>
    <col min="12043" max="12043" width="20.42578125" style="108" bestFit="1" customWidth="1"/>
    <col min="12044" max="12044" width="21.5703125" style="108" bestFit="1" customWidth="1"/>
    <col min="12045" max="12045" width="18.85546875" style="108" bestFit="1" customWidth="1"/>
    <col min="12046" max="12292" width="11.42578125" style="108"/>
    <col min="12293" max="12293" width="45.7109375" style="108" bestFit="1" customWidth="1"/>
    <col min="12294" max="12294" width="18.85546875" style="108" bestFit="1" customWidth="1"/>
    <col min="12295" max="12295" width="20.28515625" style="108" bestFit="1" customWidth="1"/>
    <col min="12296" max="12296" width="4.85546875" style="108" customWidth="1"/>
    <col min="12297" max="12297" width="13.5703125" style="108" bestFit="1" customWidth="1"/>
    <col min="12298" max="12298" width="28" style="108" bestFit="1" customWidth="1"/>
    <col min="12299" max="12299" width="20.42578125" style="108" bestFit="1" customWidth="1"/>
    <col min="12300" max="12300" width="21.5703125" style="108" bestFit="1" customWidth="1"/>
    <col min="12301" max="12301" width="18.85546875" style="108" bestFit="1" customWidth="1"/>
    <col min="12302" max="12548" width="11.42578125" style="108"/>
    <col min="12549" max="12549" width="45.7109375" style="108" bestFit="1" customWidth="1"/>
    <col min="12550" max="12550" width="18.85546875" style="108" bestFit="1" customWidth="1"/>
    <col min="12551" max="12551" width="20.28515625" style="108" bestFit="1" customWidth="1"/>
    <col min="12552" max="12552" width="4.85546875" style="108" customWidth="1"/>
    <col min="12553" max="12553" width="13.5703125" style="108" bestFit="1" customWidth="1"/>
    <col min="12554" max="12554" width="28" style="108" bestFit="1" customWidth="1"/>
    <col min="12555" max="12555" width="20.42578125" style="108" bestFit="1" customWidth="1"/>
    <col min="12556" max="12556" width="21.5703125" style="108" bestFit="1" customWidth="1"/>
    <col min="12557" max="12557" width="18.85546875" style="108" bestFit="1" customWidth="1"/>
    <col min="12558" max="12804" width="11.42578125" style="108"/>
    <col min="12805" max="12805" width="45.7109375" style="108" bestFit="1" customWidth="1"/>
    <col min="12806" max="12806" width="18.85546875" style="108" bestFit="1" customWidth="1"/>
    <col min="12807" max="12807" width="20.28515625" style="108" bestFit="1" customWidth="1"/>
    <col min="12808" max="12808" width="4.85546875" style="108" customWidth="1"/>
    <col min="12809" max="12809" width="13.5703125" style="108" bestFit="1" customWidth="1"/>
    <col min="12810" max="12810" width="28" style="108" bestFit="1" customWidth="1"/>
    <col min="12811" max="12811" width="20.42578125" style="108" bestFit="1" customWidth="1"/>
    <col min="12812" max="12812" width="21.5703125" style="108" bestFit="1" customWidth="1"/>
    <col min="12813" max="12813" width="18.85546875" style="108" bestFit="1" customWidth="1"/>
    <col min="12814" max="13060" width="11.42578125" style="108"/>
    <col min="13061" max="13061" width="45.7109375" style="108" bestFit="1" customWidth="1"/>
    <col min="13062" max="13062" width="18.85546875" style="108" bestFit="1" customWidth="1"/>
    <col min="13063" max="13063" width="20.28515625" style="108" bestFit="1" customWidth="1"/>
    <col min="13064" max="13064" width="4.85546875" style="108" customWidth="1"/>
    <col min="13065" max="13065" width="13.5703125" style="108" bestFit="1" customWidth="1"/>
    <col min="13066" max="13066" width="28" style="108" bestFit="1" customWidth="1"/>
    <col min="13067" max="13067" width="20.42578125" style="108" bestFit="1" customWidth="1"/>
    <col min="13068" max="13068" width="21.5703125" style="108" bestFit="1" customWidth="1"/>
    <col min="13069" max="13069" width="18.85546875" style="108" bestFit="1" customWidth="1"/>
    <col min="13070" max="13316" width="11.42578125" style="108"/>
    <col min="13317" max="13317" width="45.7109375" style="108" bestFit="1" customWidth="1"/>
    <col min="13318" max="13318" width="18.85546875" style="108" bestFit="1" customWidth="1"/>
    <col min="13319" max="13319" width="20.28515625" style="108" bestFit="1" customWidth="1"/>
    <col min="13320" max="13320" width="4.85546875" style="108" customWidth="1"/>
    <col min="13321" max="13321" width="13.5703125" style="108" bestFit="1" customWidth="1"/>
    <col min="13322" max="13322" width="28" style="108" bestFit="1" customWidth="1"/>
    <col min="13323" max="13323" width="20.42578125" style="108" bestFit="1" customWidth="1"/>
    <col min="13324" max="13324" width="21.5703125" style="108" bestFit="1" customWidth="1"/>
    <col min="13325" max="13325" width="18.85546875" style="108" bestFit="1" customWidth="1"/>
    <col min="13326" max="13572" width="11.42578125" style="108"/>
    <col min="13573" max="13573" width="45.7109375" style="108" bestFit="1" customWidth="1"/>
    <col min="13574" max="13574" width="18.85546875" style="108" bestFit="1" customWidth="1"/>
    <col min="13575" max="13575" width="20.28515625" style="108" bestFit="1" customWidth="1"/>
    <col min="13576" max="13576" width="4.85546875" style="108" customWidth="1"/>
    <col min="13577" max="13577" width="13.5703125" style="108" bestFit="1" customWidth="1"/>
    <col min="13578" max="13578" width="28" style="108" bestFit="1" customWidth="1"/>
    <col min="13579" max="13579" width="20.42578125" style="108" bestFit="1" customWidth="1"/>
    <col min="13580" max="13580" width="21.5703125" style="108" bestFit="1" customWidth="1"/>
    <col min="13581" max="13581" width="18.85546875" style="108" bestFit="1" customWidth="1"/>
    <col min="13582" max="13828" width="11.42578125" style="108"/>
    <col min="13829" max="13829" width="45.7109375" style="108" bestFit="1" customWidth="1"/>
    <col min="13830" max="13830" width="18.85546875" style="108" bestFit="1" customWidth="1"/>
    <col min="13831" max="13831" width="20.28515625" style="108" bestFit="1" customWidth="1"/>
    <col min="13832" max="13832" width="4.85546875" style="108" customWidth="1"/>
    <col min="13833" max="13833" width="13.5703125" style="108" bestFit="1" customWidth="1"/>
    <col min="13834" max="13834" width="28" style="108" bestFit="1" customWidth="1"/>
    <col min="13835" max="13835" width="20.42578125" style="108" bestFit="1" customWidth="1"/>
    <col min="13836" max="13836" width="21.5703125" style="108" bestFit="1" customWidth="1"/>
    <col min="13837" max="13837" width="18.85546875" style="108" bestFit="1" customWidth="1"/>
    <col min="13838" max="14084" width="11.42578125" style="108"/>
    <col min="14085" max="14085" width="45.7109375" style="108" bestFit="1" customWidth="1"/>
    <col min="14086" max="14086" width="18.85546875" style="108" bestFit="1" customWidth="1"/>
    <col min="14087" max="14087" width="20.28515625" style="108" bestFit="1" customWidth="1"/>
    <col min="14088" max="14088" width="4.85546875" style="108" customWidth="1"/>
    <col min="14089" max="14089" width="13.5703125" style="108" bestFit="1" customWidth="1"/>
    <col min="14090" max="14090" width="28" style="108" bestFit="1" customWidth="1"/>
    <col min="14091" max="14091" width="20.42578125" style="108" bestFit="1" customWidth="1"/>
    <col min="14092" max="14092" width="21.5703125" style="108" bestFit="1" customWidth="1"/>
    <col min="14093" max="14093" width="18.85546875" style="108" bestFit="1" customWidth="1"/>
    <col min="14094" max="14340" width="11.42578125" style="108"/>
    <col min="14341" max="14341" width="45.7109375" style="108" bestFit="1" customWidth="1"/>
    <col min="14342" max="14342" width="18.85546875" style="108" bestFit="1" customWidth="1"/>
    <col min="14343" max="14343" width="20.28515625" style="108" bestFit="1" customWidth="1"/>
    <col min="14344" max="14344" width="4.85546875" style="108" customWidth="1"/>
    <col min="14345" max="14345" width="13.5703125" style="108" bestFit="1" customWidth="1"/>
    <col min="14346" max="14346" width="28" style="108" bestFit="1" customWidth="1"/>
    <col min="14347" max="14347" width="20.42578125" style="108" bestFit="1" customWidth="1"/>
    <col min="14348" max="14348" width="21.5703125" style="108" bestFit="1" customWidth="1"/>
    <col min="14349" max="14349" width="18.85546875" style="108" bestFit="1" customWidth="1"/>
    <col min="14350" max="14596" width="11.42578125" style="108"/>
    <col min="14597" max="14597" width="45.7109375" style="108" bestFit="1" customWidth="1"/>
    <col min="14598" max="14598" width="18.85546875" style="108" bestFit="1" customWidth="1"/>
    <col min="14599" max="14599" width="20.28515625" style="108" bestFit="1" customWidth="1"/>
    <col min="14600" max="14600" width="4.85546875" style="108" customWidth="1"/>
    <col min="14601" max="14601" width="13.5703125" style="108" bestFit="1" customWidth="1"/>
    <col min="14602" max="14602" width="28" style="108" bestFit="1" customWidth="1"/>
    <col min="14603" max="14603" width="20.42578125" style="108" bestFit="1" customWidth="1"/>
    <col min="14604" max="14604" width="21.5703125" style="108" bestFit="1" customWidth="1"/>
    <col min="14605" max="14605" width="18.85546875" style="108" bestFit="1" customWidth="1"/>
    <col min="14606" max="14852" width="11.42578125" style="108"/>
    <col min="14853" max="14853" width="45.7109375" style="108" bestFit="1" customWidth="1"/>
    <col min="14854" max="14854" width="18.85546875" style="108" bestFit="1" customWidth="1"/>
    <col min="14855" max="14855" width="20.28515625" style="108" bestFit="1" customWidth="1"/>
    <col min="14856" max="14856" width="4.85546875" style="108" customWidth="1"/>
    <col min="14857" max="14857" width="13.5703125" style="108" bestFit="1" customWidth="1"/>
    <col min="14858" max="14858" width="28" style="108" bestFit="1" customWidth="1"/>
    <col min="14859" max="14859" width="20.42578125" style="108" bestFit="1" customWidth="1"/>
    <col min="14860" max="14860" width="21.5703125" style="108" bestFit="1" customWidth="1"/>
    <col min="14861" max="14861" width="18.85546875" style="108" bestFit="1" customWidth="1"/>
    <col min="14862" max="15108" width="11.42578125" style="108"/>
    <col min="15109" max="15109" width="45.7109375" style="108" bestFit="1" customWidth="1"/>
    <col min="15110" max="15110" width="18.85546875" style="108" bestFit="1" customWidth="1"/>
    <col min="15111" max="15111" width="20.28515625" style="108" bestFit="1" customWidth="1"/>
    <col min="15112" max="15112" width="4.85546875" style="108" customWidth="1"/>
    <col min="15113" max="15113" width="13.5703125" style="108" bestFit="1" customWidth="1"/>
    <col min="15114" max="15114" width="28" style="108" bestFit="1" customWidth="1"/>
    <col min="15115" max="15115" width="20.42578125" style="108" bestFit="1" customWidth="1"/>
    <col min="15116" max="15116" width="21.5703125" style="108" bestFit="1" customWidth="1"/>
    <col min="15117" max="15117" width="18.85546875" style="108" bestFit="1" customWidth="1"/>
    <col min="15118" max="15364" width="11.42578125" style="108"/>
    <col min="15365" max="15365" width="45.7109375" style="108" bestFit="1" customWidth="1"/>
    <col min="15366" max="15366" width="18.85546875" style="108" bestFit="1" customWidth="1"/>
    <col min="15367" max="15367" width="20.28515625" style="108" bestFit="1" customWidth="1"/>
    <col min="15368" max="15368" width="4.85546875" style="108" customWidth="1"/>
    <col min="15369" max="15369" width="13.5703125" style="108" bestFit="1" customWidth="1"/>
    <col min="15370" max="15370" width="28" style="108" bestFit="1" customWidth="1"/>
    <col min="15371" max="15371" width="20.42578125" style="108" bestFit="1" customWidth="1"/>
    <col min="15372" max="15372" width="21.5703125" style="108" bestFit="1" customWidth="1"/>
    <col min="15373" max="15373" width="18.85546875" style="108" bestFit="1" customWidth="1"/>
    <col min="15374" max="15620" width="11.42578125" style="108"/>
    <col min="15621" max="15621" width="45.7109375" style="108" bestFit="1" customWidth="1"/>
    <col min="15622" max="15622" width="18.85546875" style="108" bestFit="1" customWidth="1"/>
    <col min="15623" max="15623" width="20.28515625" style="108" bestFit="1" customWidth="1"/>
    <col min="15624" max="15624" width="4.85546875" style="108" customWidth="1"/>
    <col min="15625" max="15625" width="13.5703125" style="108" bestFit="1" customWidth="1"/>
    <col min="15626" max="15626" width="28" style="108" bestFit="1" customWidth="1"/>
    <col min="15627" max="15627" width="20.42578125" style="108" bestFit="1" customWidth="1"/>
    <col min="15628" max="15628" width="21.5703125" style="108" bestFit="1" customWidth="1"/>
    <col min="15629" max="15629" width="18.85546875" style="108" bestFit="1" customWidth="1"/>
    <col min="15630" max="15876" width="11.42578125" style="108"/>
    <col min="15877" max="15877" width="45.7109375" style="108" bestFit="1" customWidth="1"/>
    <col min="15878" max="15878" width="18.85546875" style="108" bestFit="1" customWidth="1"/>
    <col min="15879" max="15879" width="20.28515625" style="108" bestFit="1" customWidth="1"/>
    <col min="15880" max="15880" width="4.85546875" style="108" customWidth="1"/>
    <col min="15881" max="15881" width="13.5703125" style="108" bestFit="1" customWidth="1"/>
    <col min="15882" max="15882" width="28" style="108" bestFit="1" customWidth="1"/>
    <col min="15883" max="15883" width="20.42578125" style="108" bestFit="1" customWidth="1"/>
    <col min="15884" max="15884" width="21.5703125" style="108" bestFit="1" customWidth="1"/>
    <col min="15885" max="15885" width="18.85546875" style="108" bestFit="1" customWidth="1"/>
    <col min="15886" max="16132" width="11.42578125" style="108"/>
    <col min="16133" max="16133" width="45.7109375" style="108" bestFit="1" customWidth="1"/>
    <col min="16134" max="16134" width="18.85546875" style="108" bestFit="1" customWidth="1"/>
    <col min="16135" max="16135" width="20.28515625" style="108" bestFit="1" customWidth="1"/>
    <col min="16136" max="16136" width="4.85546875" style="108" customWidth="1"/>
    <col min="16137" max="16137" width="13.5703125" style="108" bestFit="1" customWidth="1"/>
    <col min="16138" max="16138" width="28" style="108" bestFit="1" customWidth="1"/>
    <col min="16139" max="16139" width="20.42578125" style="108" bestFit="1" customWidth="1"/>
    <col min="16140" max="16140" width="21.5703125" style="108" bestFit="1" customWidth="1"/>
    <col min="16141" max="16141" width="18.85546875" style="108" bestFit="1" customWidth="1"/>
    <col min="16142" max="16384" width="11.42578125" style="108"/>
  </cols>
  <sheetData>
    <row r="1" spans="1:14" x14ac:dyDescent="0.25">
      <c r="A1" s="437" t="s">
        <v>121</v>
      </c>
      <c r="B1" s="437"/>
      <c r="C1" s="437"/>
      <c r="D1" s="437"/>
      <c r="E1" s="437"/>
      <c r="F1" s="437"/>
      <c r="G1" s="437"/>
      <c r="H1" s="437"/>
      <c r="I1" s="437"/>
      <c r="J1" s="437"/>
      <c r="K1" s="437"/>
      <c r="L1" s="437"/>
      <c r="M1" s="437"/>
      <c r="N1" s="437"/>
    </row>
    <row r="2" spans="1:14" x14ac:dyDescent="0.25">
      <c r="A2" s="437" t="s">
        <v>245</v>
      </c>
      <c r="B2" s="437"/>
      <c r="C2" s="437"/>
      <c r="D2" s="437"/>
      <c r="E2" s="437"/>
      <c r="F2" s="437"/>
      <c r="G2" s="437"/>
      <c r="H2" s="437"/>
      <c r="I2" s="437"/>
      <c r="J2" s="437"/>
      <c r="K2" s="437"/>
      <c r="L2" s="437"/>
      <c r="M2" s="437"/>
      <c r="N2" s="437"/>
    </row>
    <row r="3" spans="1:14" x14ac:dyDescent="0.25">
      <c r="A3" s="437" t="s">
        <v>244</v>
      </c>
      <c r="B3" s="437"/>
      <c r="C3" s="437"/>
      <c r="D3" s="437"/>
      <c r="E3" s="437"/>
      <c r="F3" s="437"/>
      <c r="G3" s="437"/>
      <c r="H3" s="437"/>
      <c r="I3" s="437"/>
      <c r="J3" s="437"/>
      <c r="K3" s="437"/>
      <c r="L3" s="437"/>
      <c r="M3" s="437"/>
      <c r="N3" s="437"/>
    </row>
    <row r="4" spans="1:14" x14ac:dyDescent="0.25">
      <c r="A4" s="437" t="s">
        <v>131</v>
      </c>
      <c r="B4" s="437"/>
      <c r="C4" s="437"/>
      <c r="D4" s="437"/>
      <c r="E4" s="437"/>
      <c r="F4" s="437"/>
      <c r="G4" s="437"/>
      <c r="H4" s="437"/>
      <c r="I4" s="437"/>
      <c r="J4" s="437"/>
      <c r="K4" s="437"/>
      <c r="L4" s="437"/>
      <c r="M4" s="437"/>
      <c r="N4" s="437"/>
    </row>
    <row r="6" spans="1:14" ht="36" customHeight="1" x14ac:dyDescent="0.25">
      <c r="A6" s="435" t="s">
        <v>132</v>
      </c>
      <c r="B6" s="435" t="s">
        <v>4</v>
      </c>
      <c r="C6" s="435" t="s">
        <v>133</v>
      </c>
      <c r="D6" s="435" t="s">
        <v>138</v>
      </c>
      <c r="E6" s="438"/>
      <c r="F6" s="435" t="s">
        <v>134</v>
      </c>
      <c r="G6" s="435" t="s">
        <v>135</v>
      </c>
      <c r="H6" s="435" t="s">
        <v>108</v>
      </c>
      <c r="I6" s="439"/>
      <c r="J6" s="435" t="s">
        <v>109</v>
      </c>
      <c r="K6" s="439"/>
      <c r="L6" s="435" t="s">
        <v>137</v>
      </c>
      <c r="M6" s="439"/>
      <c r="N6" s="181" t="s">
        <v>136</v>
      </c>
    </row>
    <row r="7" spans="1:14" s="109" customFormat="1" ht="24" customHeight="1" x14ac:dyDescent="0.25">
      <c r="A7" s="436"/>
      <c r="B7" s="436"/>
      <c r="C7" s="436"/>
      <c r="D7" s="180" t="s">
        <v>35</v>
      </c>
      <c r="E7" s="180" t="s">
        <v>139</v>
      </c>
      <c r="F7" s="436"/>
      <c r="G7" s="436"/>
      <c r="H7" s="180" t="s">
        <v>41</v>
      </c>
      <c r="I7" s="180" t="s">
        <v>32</v>
      </c>
      <c r="J7" s="180" t="s">
        <v>41</v>
      </c>
      <c r="K7" s="180" t="s">
        <v>32</v>
      </c>
      <c r="L7" s="180" t="s">
        <v>35</v>
      </c>
      <c r="M7" s="180" t="s">
        <v>139</v>
      </c>
      <c r="N7" s="182"/>
    </row>
    <row r="8" spans="1:14" x14ac:dyDescent="0.25">
      <c r="A8" s="174"/>
      <c r="B8" s="175"/>
      <c r="C8" s="175"/>
      <c r="D8" s="175"/>
      <c r="E8" s="175"/>
      <c r="F8" s="175"/>
      <c r="G8" s="175"/>
      <c r="H8" s="175"/>
      <c r="I8" s="175"/>
      <c r="J8" s="175"/>
      <c r="K8" s="175"/>
      <c r="L8" s="175"/>
      <c r="M8" s="175"/>
      <c r="N8" s="177"/>
    </row>
    <row r="9" spans="1:14" x14ac:dyDescent="0.25">
      <c r="A9" s="178"/>
      <c r="B9" s="174"/>
      <c r="C9" s="174"/>
      <c r="D9" s="174"/>
      <c r="E9" s="174"/>
      <c r="F9" s="174"/>
      <c r="G9" s="174"/>
      <c r="H9" s="174"/>
      <c r="I9" s="174"/>
      <c r="J9" s="174"/>
      <c r="K9" s="174"/>
      <c r="L9" s="174"/>
      <c r="M9" s="174"/>
      <c r="N9" s="175"/>
    </row>
    <row r="10" spans="1:14" x14ac:dyDescent="0.25">
      <c r="A10" s="178"/>
      <c r="B10" s="174"/>
      <c r="C10" s="174"/>
      <c r="D10" s="174"/>
      <c r="E10" s="174"/>
      <c r="F10" s="174"/>
      <c r="G10" s="174"/>
      <c r="H10" s="174"/>
      <c r="I10" s="174"/>
      <c r="J10" s="174"/>
      <c r="K10" s="174"/>
      <c r="L10" s="174"/>
      <c r="M10" s="174"/>
      <c r="N10" s="175"/>
    </row>
    <row r="11" spans="1:14" x14ac:dyDescent="0.25">
      <c r="A11" s="174"/>
      <c r="B11" s="175"/>
      <c r="C11" s="175"/>
      <c r="D11" s="175"/>
      <c r="E11" s="175"/>
      <c r="F11" s="175"/>
      <c r="G11" s="175"/>
      <c r="H11" s="175"/>
      <c r="I11" s="175"/>
      <c r="J11" s="175"/>
      <c r="K11" s="175"/>
      <c r="L11" s="175"/>
      <c r="M11" s="175"/>
      <c r="N11" s="177"/>
    </row>
    <row r="12" spans="1:14" x14ac:dyDescent="0.25">
      <c r="A12" s="178"/>
      <c r="B12" s="174"/>
      <c r="C12" s="174"/>
      <c r="D12" s="174"/>
      <c r="E12" s="174"/>
      <c r="F12" s="174"/>
      <c r="G12" s="174"/>
      <c r="H12" s="174"/>
      <c r="I12" s="174"/>
      <c r="J12" s="174"/>
      <c r="K12" s="174"/>
      <c r="L12" s="174"/>
      <c r="M12" s="174"/>
      <c r="N12" s="175"/>
    </row>
    <row r="13" spans="1:14" x14ac:dyDescent="0.25">
      <c r="A13" s="178"/>
      <c r="B13" s="174"/>
      <c r="C13" s="174"/>
      <c r="D13" s="174"/>
      <c r="E13" s="174"/>
      <c r="F13" s="174"/>
      <c r="G13" s="174"/>
      <c r="H13" s="174"/>
      <c r="I13" s="174"/>
      <c r="J13" s="174"/>
      <c r="K13" s="174"/>
      <c r="L13" s="174"/>
      <c r="M13" s="174"/>
      <c r="N13" s="175"/>
    </row>
    <row r="14" spans="1:14" x14ac:dyDescent="0.25">
      <c r="A14" s="174"/>
      <c r="B14" s="175"/>
      <c r="C14" s="175"/>
      <c r="D14" s="175"/>
      <c r="E14" s="175"/>
      <c r="F14" s="175"/>
      <c r="G14" s="175"/>
      <c r="H14" s="175"/>
      <c r="I14" s="175"/>
      <c r="J14" s="175"/>
      <c r="K14" s="175"/>
      <c r="L14" s="175"/>
      <c r="M14" s="175"/>
      <c r="N14" s="177"/>
    </row>
    <row r="15" spans="1:14" x14ac:dyDescent="0.25">
      <c r="A15" s="178"/>
      <c r="B15" s="174"/>
      <c r="C15" s="174"/>
      <c r="D15" s="174"/>
      <c r="E15" s="174"/>
      <c r="F15" s="174"/>
      <c r="G15" s="174"/>
      <c r="H15" s="174"/>
      <c r="I15" s="174"/>
      <c r="J15" s="174"/>
      <c r="K15" s="174"/>
      <c r="L15" s="174"/>
      <c r="M15" s="174"/>
      <c r="N15" s="175"/>
    </row>
    <row r="16" spans="1:14" x14ac:dyDescent="0.25">
      <c r="A16" s="178"/>
      <c r="B16" s="174"/>
      <c r="C16" s="174"/>
      <c r="D16" s="174"/>
      <c r="E16" s="174"/>
      <c r="F16" s="174"/>
      <c r="G16" s="174"/>
      <c r="H16" s="174"/>
      <c r="I16" s="174"/>
      <c r="J16" s="174"/>
      <c r="K16" s="174"/>
      <c r="L16" s="174"/>
      <c r="M16" s="174"/>
      <c r="N16" s="175"/>
    </row>
    <row r="17" spans="1:14" x14ac:dyDescent="0.25">
      <c r="A17" s="174"/>
      <c r="B17" s="175"/>
      <c r="C17" s="175"/>
      <c r="D17" s="175"/>
      <c r="E17" s="175"/>
      <c r="F17" s="175"/>
      <c r="G17" s="175"/>
      <c r="H17" s="175"/>
      <c r="I17" s="175"/>
      <c r="J17" s="175"/>
      <c r="K17" s="175"/>
      <c r="L17" s="175"/>
      <c r="M17" s="175"/>
      <c r="N17" s="177"/>
    </row>
    <row r="18" spans="1:14" x14ac:dyDescent="0.25">
      <c r="A18" s="178"/>
      <c r="B18" s="174"/>
      <c r="C18" s="174"/>
      <c r="D18" s="174"/>
      <c r="E18" s="174"/>
      <c r="F18" s="174"/>
      <c r="G18" s="174"/>
      <c r="H18" s="174"/>
      <c r="I18" s="174"/>
      <c r="J18" s="174"/>
      <c r="K18" s="174"/>
      <c r="L18" s="174"/>
      <c r="M18" s="174"/>
      <c r="N18" s="175"/>
    </row>
    <row r="19" spans="1:14" x14ac:dyDescent="0.25">
      <c r="A19" s="178"/>
      <c r="B19" s="174"/>
      <c r="C19" s="174"/>
      <c r="D19" s="174"/>
      <c r="E19" s="174"/>
      <c r="F19" s="174"/>
      <c r="G19" s="174"/>
      <c r="H19" s="174"/>
      <c r="I19" s="174"/>
      <c r="J19" s="174"/>
      <c r="K19" s="174"/>
      <c r="L19" s="174"/>
      <c r="M19" s="174"/>
      <c r="N19" s="175"/>
    </row>
    <row r="20" spans="1:14" x14ac:dyDescent="0.25">
      <c r="A20" s="174"/>
      <c r="B20" s="175"/>
      <c r="C20" s="175"/>
      <c r="D20" s="175"/>
      <c r="E20" s="175"/>
      <c r="F20" s="175"/>
      <c r="G20" s="175"/>
      <c r="H20" s="175"/>
      <c r="I20" s="175"/>
      <c r="J20" s="175"/>
      <c r="K20" s="175"/>
      <c r="L20" s="175"/>
      <c r="M20" s="175"/>
      <c r="N20" s="177"/>
    </row>
    <row r="21" spans="1:14" x14ac:dyDescent="0.25">
      <c r="A21" s="178"/>
      <c r="B21" s="174"/>
      <c r="C21" s="174"/>
      <c r="D21" s="174"/>
      <c r="E21" s="174"/>
      <c r="F21" s="174"/>
      <c r="G21" s="174"/>
      <c r="H21" s="174"/>
      <c r="I21" s="174"/>
      <c r="J21" s="174"/>
      <c r="K21" s="174"/>
      <c r="L21" s="174"/>
      <c r="M21" s="174"/>
      <c r="N21" s="175"/>
    </row>
    <row r="22" spans="1:14" x14ac:dyDescent="0.25">
      <c r="A22" s="178"/>
      <c r="B22" s="174"/>
      <c r="C22" s="174"/>
      <c r="D22" s="174"/>
      <c r="E22" s="174"/>
      <c r="F22" s="174"/>
      <c r="G22" s="174"/>
      <c r="H22" s="174"/>
      <c r="I22" s="174"/>
      <c r="J22" s="174"/>
      <c r="K22" s="174"/>
      <c r="L22" s="174"/>
      <c r="M22" s="174"/>
      <c r="N22" s="175"/>
    </row>
    <row r="23" spans="1:14" x14ac:dyDescent="0.25">
      <c r="A23" s="174"/>
      <c r="B23" s="175"/>
      <c r="C23" s="175"/>
      <c r="D23" s="175"/>
      <c r="E23" s="175"/>
      <c r="F23" s="175"/>
      <c r="G23" s="175"/>
      <c r="H23" s="175"/>
      <c r="I23" s="175"/>
      <c r="J23" s="175"/>
      <c r="K23" s="175"/>
      <c r="L23" s="175"/>
      <c r="M23" s="175"/>
      <c r="N23" s="177"/>
    </row>
    <row r="24" spans="1:14" x14ac:dyDescent="0.25">
      <c r="A24" s="178"/>
      <c r="B24" s="174"/>
      <c r="C24" s="174"/>
      <c r="D24" s="174"/>
      <c r="E24" s="174"/>
      <c r="F24" s="174"/>
      <c r="G24" s="174"/>
      <c r="H24" s="174"/>
      <c r="I24" s="174"/>
      <c r="J24" s="174"/>
      <c r="K24" s="174"/>
      <c r="L24" s="174"/>
      <c r="M24" s="174"/>
      <c r="N24" s="175"/>
    </row>
    <row r="25" spans="1:14" x14ac:dyDescent="0.25">
      <c r="A25" s="178"/>
      <c r="B25" s="174"/>
      <c r="C25" s="174"/>
      <c r="D25" s="174"/>
      <c r="E25" s="174"/>
      <c r="F25" s="174"/>
      <c r="G25" s="174"/>
      <c r="H25" s="174"/>
      <c r="I25" s="174"/>
      <c r="J25" s="174"/>
      <c r="K25" s="174"/>
      <c r="L25" s="174"/>
      <c r="M25" s="174"/>
      <c r="N25" s="175"/>
    </row>
    <row r="26" spans="1:14" x14ac:dyDescent="0.25">
      <c r="A26" s="174"/>
      <c r="B26" s="175"/>
      <c r="C26" s="175"/>
      <c r="D26" s="175"/>
      <c r="E26" s="175"/>
      <c r="F26" s="175"/>
      <c r="G26" s="175"/>
      <c r="H26" s="175"/>
      <c r="I26" s="175"/>
      <c r="J26" s="175"/>
      <c r="K26" s="175"/>
      <c r="L26" s="175"/>
      <c r="M26" s="175"/>
      <c r="N26" s="177"/>
    </row>
    <row r="27" spans="1:14" x14ac:dyDescent="0.25">
      <c r="A27" s="178"/>
      <c r="B27" s="174"/>
      <c r="C27" s="174"/>
      <c r="D27" s="174"/>
      <c r="E27" s="174"/>
      <c r="F27" s="174"/>
      <c r="G27" s="174"/>
      <c r="H27" s="174"/>
      <c r="I27" s="174"/>
      <c r="J27" s="174"/>
      <c r="K27" s="174"/>
      <c r="L27" s="174"/>
      <c r="M27" s="174"/>
      <c r="N27" s="175"/>
    </row>
    <row r="28" spans="1:14" x14ac:dyDescent="0.25">
      <c r="A28" s="178"/>
      <c r="B28" s="174"/>
      <c r="C28" s="177"/>
      <c r="D28" s="177"/>
      <c r="E28" s="177"/>
      <c r="F28" s="176"/>
      <c r="G28" s="176"/>
      <c r="H28" s="176"/>
      <c r="I28" s="177"/>
      <c r="J28" s="179"/>
      <c r="K28" s="177"/>
      <c r="L28" s="177"/>
      <c r="M28" s="177"/>
      <c r="N28" s="175"/>
    </row>
    <row r="29" spans="1:14" x14ac:dyDescent="0.25">
      <c r="A29" s="174"/>
      <c r="B29" s="175"/>
      <c r="C29" s="174"/>
      <c r="D29" s="174"/>
      <c r="E29" s="174"/>
      <c r="F29" s="174"/>
      <c r="G29" s="174"/>
      <c r="H29" s="174"/>
      <c r="I29" s="174"/>
      <c r="J29" s="174"/>
      <c r="K29" s="174"/>
      <c r="L29" s="174"/>
      <c r="M29" s="174"/>
      <c r="N29" s="177"/>
    </row>
    <row r="30" spans="1:14" x14ac:dyDescent="0.25">
      <c r="A30" s="178"/>
      <c r="B30" s="174"/>
      <c r="C30" s="174"/>
      <c r="D30" s="174"/>
      <c r="E30" s="174"/>
      <c r="F30" s="174"/>
      <c r="G30" s="174"/>
      <c r="H30" s="174"/>
      <c r="I30" s="174"/>
      <c r="J30" s="174"/>
      <c r="K30" s="174"/>
      <c r="L30" s="174"/>
      <c r="M30" s="174"/>
      <c r="N30" s="175"/>
    </row>
    <row r="31" spans="1:14" x14ac:dyDescent="0.25">
      <c r="A31" s="178"/>
      <c r="B31" s="174"/>
      <c r="C31" s="175"/>
      <c r="D31" s="175"/>
      <c r="E31" s="175"/>
      <c r="F31" s="175"/>
      <c r="G31" s="175"/>
      <c r="H31" s="175"/>
      <c r="I31" s="175"/>
      <c r="J31" s="175"/>
      <c r="K31" s="175"/>
      <c r="L31" s="175"/>
      <c r="M31" s="175"/>
      <c r="N31" s="175"/>
    </row>
    <row r="32" spans="1:14" x14ac:dyDescent="0.25">
      <c r="A32" s="174"/>
      <c r="B32" s="175"/>
      <c r="C32" s="174"/>
      <c r="D32" s="174"/>
      <c r="E32" s="174"/>
      <c r="F32" s="174"/>
      <c r="G32" s="174"/>
      <c r="H32" s="174"/>
      <c r="I32" s="174"/>
      <c r="J32" s="174"/>
      <c r="K32" s="174"/>
      <c r="L32" s="174"/>
      <c r="M32" s="174"/>
      <c r="N32" s="177"/>
    </row>
    <row r="33" spans="1:14" x14ac:dyDescent="0.25">
      <c r="A33" s="178"/>
      <c r="B33" s="174"/>
      <c r="C33" s="174"/>
      <c r="D33" s="174"/>
      <c r="E33" s="174"/>
      <c r="F33" s="174"/>
      <c r="G33" s="174"/>
      <c r="H33" s="174"/>
      <c r="I33" s="174"/>
      <c r="J33" s="174"/>
      <c r="K33" s="174"/>
      <c r="L33" s="174"/>
      <c r="M33" s="174"/>
      <c r="N33" s="175"/>
    </row>
    <row r="34" spans="1:14" x14ac:dyDescent="0.25">
      <c r="A34" s="178"/>
      <c r="B34" s="174"/>
      <c r="C34" s="174"/>
      <c r="D34" s="174"/>
      <c r="E34" s="174"/>
      <c r="F34" s="174"/>
      <c r="G34" s="174"/>
      <c r="H34" s="174"/>
      <c r="I34" s="174"/>
      <c r="J34" s="174"/>
      <c r="K34" s="174"/>
      <c r="L34" s="174"/>
      <c r="M34" s="174"/>
      <c r="N34" s="175"/>
    </row>
    <row r="35" spans="1:14" x14ac:dyDescent="0.25">
      <c r="A35" s="174"/>
      <c r="B35" s="175"/>
      <c r="C35" s="175"/>
      <c r="D35" s="175"/>
      <c r="E35" s="175"/>
      <c r="F35" s="175"/>
      <c r="G35" s="175"/>
      <c r="H35" s="175"/>
      <c r="I35" s="175"/>
      <c r="J35" s="175"/>
      <c r="K35" s="175"/>
      <c r="L35" s="175"/>
      <c r="M35" s="175"/>
      <c r="N35" s="177"/>
    </row>
    <row r="36" spans="1:14" x14ac:dyDescent="0.25">
      <c r="A36" s="178"/>
      <c r="B36" s="174"/>
      <c r="C36" s="174"/>
      <c r="D36" s="174"/>
      <c r="E36" s="174"/>
      <c r="F36" s="174"/>
      <c r="G36" s="174"/>
      <c r="H36" s="174"/>
      <c r="I36" s="174"/>
      <c r="J36" s="174"/>
      <c r="K36" s="174"/>
      <c r="L36" s="174"/>
      <c r="M36" s="174"/>
      <c r="N36" s="175"/>
    </row>
    <row r="37" spans="1:14" x14ac:dyDescent="0.25">
      <c r="A37" s="178"/>
      <c r="B37" s="174"/>
      <c r="C37" s="174"/>
      <c r="D37" s="174"/>
      <c r="E37" s="174"/>
      <c r="F37" s="174"/>
      <c r="G37" s="174"/>
      <c r="H37" s="174"/>
      <c r="I37" s="174"/>
      <c r="J37" s="174"/>
      <c r="K37" s="174"/>
      <c r="L37" s="174"/>
      <c r="M37" s="174"/>
      <c r="N37" s="175"/>
    </row>
    <row r="38" spans="1:14" x14ac:dyDescent="0.25">
      <c r="A38" s="174"/>
      <c r="B38" s="175"/>
      <c r="C38" s="174"/>
      <c r="D38" s="174"/>
      <c r="E38" s="174"/>
      <c r="F38" s="174"/>
      <c r="G38" s="174"/>
      <c r="H38" s="174"/>
      <c r="I38" s="174"/>
      <c r="J38" s="174"/>
      <c r="K38" s="174"/>
      <c r="L38" s="174"/>
      <c r="M38" s="174"/>
      <c r="N38" s="177"/>
    </row>
    <row r="39" spans="1:14" x14ac:dyDescent="0.25">
      <c r="A39" s="178"/>
      <c r="B39" s="174"/>
      <c r="C39" s="175"/>
      <c r="D39" s="175"/>
      <c r="E39" s="175"/>
      <c r="F39" s="175"/>
      <c r="G39" s="175"/>
      <c r="H39" s="175"/>
      <c r="I39" s="175"/>
      <c r="J39" s="175"/>
      <c r="K39" s="175"/>
      <c r="L39" s="175"/>
      <c r="M39" s="175"/>
      <c r="N39" s="175"/>
    </row>
    <row r="40" spans="1:14" x14ac:dyDescent="0.25">
      <c r="A40" s="178"/>
      <c r="B40" s="174"/>
      <c r="C40" s="174"/>
      <c r="D40" s="174"/>
      <c r="E40" s="174"/>
      <c r="F40" s="174"/>
      <c r="G40" s="174"/>
      <c r="H40" s="174"/>
      <c r="I40" s="174"/>
      <c r="J40" s="174"/>
      <c r="K40" s="174"/>
      <c r="L40" s="174"/>
      <c r="M40" s="174"/>
      <c r="N40" s="175"/>
    </row>
    <row r="41" spans="1:14" x14ac:dyDescent="0.25">
      <c r="A41" s="174"/>
      <c r="B41" s="175"/>
      <c r="C41" s="174"/>
      <c r="D41" s="174"/>
      <c r="E41" s="174"/>
      <c r="F41" s="174"/>
      <c r="G41" s="174"/>
      <c r="H41" s="174"/>
      <c r="I41" s="174"/>
      <c r="J41" s="174"/>
      <c r="K41" s="174"/>
      <c r="L41" s="174"/>
      <c r="M41" s="174"/>
      <c r="N41" s="177"/>
    </row>
    <row r="42" spans="1:14" x14ac:dyDescent="0.25">
      <c r="A42" s="178"/>
      <c r="B42" s="174"/>
      <c r="C42" s="174"/>
      <c r="D42" s="174"/>
      <c r="E42" s="174"/>
      <c r="F42" s="174"/>
      <c r="G42" s="174"/>
      <c r="H42" s="174"/>
      <c r="I42" s="174"/>
      <c r="J42" s="174"/>
      <c r="K42" s="174"/>
      <c r="L42" s="174"/>
      <c r="M42" s="174"/>
      <c r="N42" s="175"/>
    </row>
    <row r="43" spans="1:14" x14ac:dyDescent="0.25">
      <c r="A43" s="178"/>
      <c r="B43" s="174"/>
      <c r="C43" s="175"/>
      <c r="D43" s="175"/>
      <c r="E43" s="175"/>
      <c r="F43" s="175"/>
      <c r="G43" s="175"/>
      <c r="H43" s="175"/>
      <c r="I43" s="175"/>
      <c r="J43" s="175"/>
      <c r="K43" s="175"/>
      <c r="L43" s="175"/>
      <c r="M43" s="175"/>
      <c r="N43" s="175"/>
    </row>
    <row r="44" spans="1:14" x14ac:dyDescent="0.25">
      <c r="A44" s="174"/>
      <c r="B44" s="175"/>
      <c r="C44" s="174"/>
      <c r="D44" s="174"/>
      <c r="E44" s="174"/>
      <c r="F44" s="174"/>
      <c r="G44" s="174"/>
      <c r="H44" s="174"/>
      <c r="I44" s="174"/>
      <c r="J44" s="174"/>
      <c r="K44" s="174"/>
      <c r="L44" s="174"/>
      <c r="M44" s="174"/>
      <c r="N44" s="177"/>
    </row>
    <row r="45" spans="1:14" x14ac:dyDescent="0.25">
      <c r="A45" s="178"/>
      <c r="B45" s="174"/>
      <c r="C45" s="174"/>
      <c r="D45" s="174"/>
      <c r="E45" s="174"/>
      <c r="F45" s="174"/>
      <c r="G45" s="174"/>
      <c r="H45" s="174"/>
      <c r="I45" s="174"/>
      <c r="J45" s="174"/>
      <c r="K45" s="174"/>
      <c r="L45" s="174"/>
      <c r="M45" s="174"/>
      <c r="N45" s="175"/>
    </row>
    <row r="46" spans="1:14" x14ac:dyDescent="0.25">
      <c r="A46" s="178"/>
      <c r="B46" s="174"/>
      <c r="C46" s="174"/>
      <c r="D46" s="174"/>
      <c r="E46" s="174"/>
      <c r="F46" s="174"/>
      <c r="G46" s="174"/>
      <c r="H46" s="174"/>
      <c r="I46" s="174"/>
      <c r="J46" s="174"/>
      <c r="K46" s="174"/>
      <c r="L46" s="174"/>
      <c r="M46" s="174"/>
      <c r="N46" s="175"/>
    </row>
    <row r="50" spans="1:37" ht="20.25" x14ac:dyDescent="0.25">
      <c r="A50" s="426" t="s">
        <v>44</v>
      </c>
      <c r="B50" s="427"/>
      <c r="C50" s="110"/>
      <c r="D50" s="110"/>
      <c r="E50" s="110"/>
      <c r="F50" s="111"/>
      <c r="G50" s="111"/>
      <c r="H50" s="111"/>
      <c r="I50" s="111"/>
      <c r="J50" s="111"/>
      <c r="K50" s="111"/>
      <c r="L50" s="111"/>
      <c r="M50" s="111"/>
      <c r="N50" s="111"/>
      <c r="O50" s="111"/>
      <c r="P50" s="112"/>
      <c r="Q50" s="112"/>
      <c r="R50" s="113"/>
      <c r="S50" s="113"/>
      <c r="T50" s="114"/>
      <c r="U50" s="114"/>
      <c r="V50" s="114"/>
      <c r="W50" s="114"/>
      <c r="X50" s="114"/>
      <c r="Y50" s="114"/>
      <c r="Z50" s="114"/>
      <c r="AA50" s="114"/>
      <c r="AB50" s="114"/>
      <c r="AC50" s="114"/>
      <c r="AD50" s="114"/>
      <c r="AE50" s="114"/>
      <c r="AF50" s="114"/>
      <c r="AG50" s="114"/>
      <c r="AH50" s="112"/>
      <c r="AI50" s="112"/>
      <c r="AJ50" s="112"/>
      <c r="AK50" s="112"/>
    </row>
    <row r="51" spans="1:37" ht="20.25" x14ac:dyDescent="0.25">
      <c r="A51" s="428" t="s">
        <v>45</v>
      </c>
      <c r="B51" s="428"/>
      <c r="C51" s="115"/>
      <c r="D51" s="115"/>
      <c r="E51" s="115"/>
      <c r="F51" s="111"/>
      <c r="G51" s="111"/>
      <c r="H51" s="111"/>
      <c r="I51" s="111"/>
      <c r="J51" s="111"/>
      <c r="K51" s="111"/>
      <c r="L51" s="111"/>
      <c r="M51" s="111"/>
      <c r="N51" s="111"/>
      <c r="O51" s="111"/>
      <c r="P51" s="112"/>
      <c r="Q51" s="112"/>
      <c r="R51" s="113"/>
      <c r="S51" s="113"/>
      <c r="T51" s="114"/>
      <c r="U51" s="114"/>
      <c r="V51" s="114"/>
      <c r="W51" s="114"/>
      <c r="X51" s="114"/>
      <c r="Y51" s="114"/>
      <c r="Z51" s="114"/>
      <c r="AA51" s="114"/>
      <c r="AB51" s="114"/>
      <c r="AC51" s="114"/>
      <c r="AD51" s="114"/>
      <c r="AE51" s="114"/>
      <c r="AF51" s="114"/>
      <c r="AG51" s="114"/>
      <c r="AH51" s="112"/>
      <c r="AI51" s="112"/>
      <c r="AJ51" s="112"/>
      <c r="AK51" s="112"/>
    </row>
    <row r="52" spans="1:37" ht="20.25" x14ac:dyDescent="0.25">
      <c r="A52" s="429" t="s">
        <v>46</v>
      </c>
      <c r="B52" s="429"/>
      <c r="C52" s="116"/>
      <c r="D52" s="116"/>
      <c r="E52" s="116"/>
      <c r="F52" s="111"/>
      <c r="G52" s="111"/>
      <c r="H52" s="111"/>
      <c r="I52" s="111"/>
      <c r="J52" s="111"/>
      <c r="K52" s="111"/>
      <c r="L52" s="111"/>
      <c r="M52" s="111"/>
      <c r="N52" s="111"/>
      <c r="O52" s="111"/>
      <c r="P52" s="112"/>
      <c r="Q52" s="112"/>
      <c r="R52" s="113"/>
      <c r="S52" s="113"/>
      <c r="T52" s="114"/>
      <c r="U52" s="114"/>
      <c r="V52" s="114"/>
      <c r="W52" s="114"/>
      <c r="X52" s="114"/>
      <c r="Y52" s="114"/>
      <c r="Z52" s="114"/>
      <c r="AA52" s="114"/>
      <c r="AB52" s="114"/>
      <c r="AC52" s="114"/>
      <c r="AD52" s="114"/>
      <c r="AE52" s="114"/>
      <c r="AF52" s="114"/>
      <c r="AG52" s="114"/>
      <c r="AH52" s="112"/>
      <c r="AI52" s="112"/>
      <c r="AJ52" s="112"/>
      <c r="AK52" s="112"/>
    </row>
    <row r="53" spans="1:37" ht="20.25" x14ac:dyDescent="0.25">
      <c r="A53" s="430" t="s">
        <v>47</v>
      </c>
      <c r="B53" s="430"/>
      <c r="C53" s="117"/>
      <c r="D53" s="117"/>
      <c r="E53" s="117"/>
      <c r="F53" s="111"/>
      <c r="G53" s="111"/>
      <c r="H53" s="111"/>
      <c r="I53" s="111"/>
      <c r="J53" s="111"/>
      <c r="K53" s="111"/>
      <c r="L53" s="111"/>
      <c r="M53" s="111"/>
      <c r="N53" s="111"/>
      <c r="O53" s="111"/>
      <c r="P53" s="112"/>
      <c r="Q53" s="112"/>
      <c r="R53" s="113"/>
      <c r="S53" s="113"/>
      <c r="T53" s="114"/>
      <c r="U53" s="114"/>
      <c r="V53" s="114"/>
      <c r="W53" s="114"/>
      <c r="X53" s="114"/>
      <c r="Y53" s="114"/>
      <c r="Z53" s="114"/>
      <c r="AA53" s="114"/>
      <c r="AB53" s="114"/>
      <c r="AC53" s="114"/>
      <c r="AD53" s="114"/>
      <c r="AE53" s="114"/>
      <c r="AF53" s="114"/>
      <c r="AG53" s="114"/>
      <c r="AH53" s="112"/>
      <c r="AI53" s="112"/>
      <c r="AJ53" s="112"/>
      <c r="AK53" s="112"/>
    </row>
    <row r="54" spans="1:37" x14ac:dyDescent="0.25">
      <c r="A54" s="431" t="s">
        <v>48</v>
      </c>
      <c r="B54" s="431"/>
      <c r="C54" s="118"/>
      <c r="D54" s="118"/>
      <c r="E54" s="118"/>
      <c r="F54" s="119"/>
      <c r="G54" s="119"/>
      <c r="H54" s="119"/>
      <c r="I54" s="120"/>
      <c r="J54" s="119"/>
      <c r="K54" s="119"/>
      <c r="L54" s="119"/>
      <c r="M54" s="119"/>
      <c r="N54" s="119"/>
      <c r="O54" s="119"/>
      <c r="P54" s="120"/>
      <c r="Q54" s="120"/>
      <c r="R54" s="120"/>
      <c r="S54" s="119"/>
      <c r="T54" s="120"/>
      <c r="U54" s="119"/>
      <c r="V54" s="119"/>
      <c r="W54" s="119"/>
      <c r="X54" s="120"/>
      <c r="Y54" s="119"/>
      <c r="Z54" s="121"/>
      <c r="AA54" s="121"/>
      <c r="AB54" s="121"/>
      <c r="AC54" s="121"/>
      <c r="AD54" s="121"/>
      <c r="AE54" s="119"/>
      <c r="AF54" s="119"/>
      <c r="AG54" s="119"/>
      <c r="AH54" s="119"/>
      <c r="AI54" s="119"/>
      <c r="AJ54" s="119"/>
      <c r="AK54" s="119"/>
    </row>
    <row r="55" spans="1:37" x14ac:dyDescent="0.25">
      <c r="A55" s="122"/>
      <c r="B55" s="122"/>
      <c r="C55" s="122"/>
      <c r="D55" s="122"/>
      <c r="E55" s="122"/>
      <c r="F55" s="123"/>
      <c r="G55" s="123"/>
      <c r="H55" s="123"/>
      <c r="I55" s="123"/>
      <c r="J55" s="123"/>
      <c r="K55" s="123"/>
      <c r="L55" s="123"/>
      <c r="M55" s="123"/>
      <c r="N55" s="123"/>
      <c r="O55" s="123"/>
      <c r="P55" s="123"/>
      <c r="Q55" s="123"/>
      <c r="R55" s="123"/>
      <c r="S55" s="123"/>
      <c r="T55" s="123"/>
      <c r="U55" s="123"/>
      <c r="V55" s="123"/>
      <c r="W55" s="123"/>
      <c r="X55" s="123"/>
      <c r="Y55" s="123"/>
      <c r="Z55" s="123"/>
      <c r="AA55" s="124"/>
      <c r="AB55" s="123"/>
      <c r="AC55" s="123"/>
      <c r="AD55" s="123"/>
      <c r="AE55" s="123"/>
      <c r="AF55" s="123"/>
      <c r="AG55" s="123"/>
      <c r="AH55" s="123"/>
      <c r="AI55" s="123"/>
      <c r="AJ55" s="123"/>
      <c r="AK55" s="123"/>
    </row>
    <row r="56" spans="1:37" x14ac:dyDescent="0.25">
      <c r="A56" s="103" t="s">
        <v>140</v>
      </c>
      <c r="B56" s="122"/>
      <c r="C56" s="122"/>
      <c r="D56" s="122"/>
      <c r="E56" s="122"/>
      <c r="F56" s="123"/>
      <c r="G56" s="123"/>
      <c r="H56" s="123"/>
      <c r="I56" s="123"/>
      <c r="J56" s="123"/>
      <c r="K56" s="123"/>
      <c r="L56" s="123"/>
      <c r="M56" s="123"/>
      <c r="N56" s="123"/>
      <c r="O56" s="123"/>
      <c r="P56" s="123"/>
      <c r="Q56" s="123"/>
      <c r="R56" s="123"/>
      <c r="S56" s="123"/>
      <c r="T56" s="123"/>
      <c r="U56" s="123"/>
      <c r="V56" s="123"/>
      <c r="W56" s="123"/>
      <c r="X56" s="123"/>
      <c r="Y56" s="123"/>
      <c r="Z56" s="123"/>
      <c r="AA56" s="124"/>
      <c r="AB56" s="123"/>
      <c r="AC56" s="123"/>
      <c r="AD56" s="123"/>
      <c r="AE56" s="123"/>
      <c r="AF56" s="123"/>
      <c r="AG56" s="123"/>
      <c r="AH56" s="123"/>
      <c r="AI56" s="123"/>
      <c r="AJ56" s="123"/>
      <c r="AK56" s="123"/>
    </row>
    <row r="57" spans="1:37" x14ac:dyDescent="0.25">
      <c r="A57" s="122"/>
      <c r="B57" s="122"/>
      <c r="C57" s="122"/>
      <c r="D57" s="122"/>
      <c r="E57" s="122"/>
      <c r="F57" s="122"/>
      <c r="G57" s="122"/>
      <c r="H57" s="122"/>
      <c r="I57" s="123"/>
      <c r="J57" s="123"/>
      <c r="K57" s="123"/>
      <c r="L57" s="123"/>
      <c r="M57" s="123"/>
      <c r="N57" s="123"/>
      <c r="O57" s="123"/>
      <c r="P57" s="123"/>
      <c r="Q57" s="123"/>
      <c r="R57" s="123"/>
      <c r="S57" s="123"/>
      <c r="T57" s="123"/>
      <c r="U57" s="123"/>
      <c r="V57" s="123"/>
      <c r="W57" s="123"/>
      <c r="X57" s="123"/>
      <c r="Y57" s="123"/>
      <c r="Z57" s="123"/>
      <c r="AA57" s="124"/>
      <c r="AB57" s="123"/>
      <c r="AC57" s="123"/>
      <c r="AD57" s="123"/>
      <c r="AE57" s="123"/>
      <c r="AF57" s="123"/>
      <c r="AG57" s="123"/>
      <c r="AH57" s="123"/>
      <c r="AI57" s="123"/>
      <c r="AJ57" s="123"/>
      <c r="AK57" s="123"/>
    </row>
    <row r="58" spans="1:37" ht="18" x14ac:dyDescent="0.25">
      <c r="A58" s="125" t="s">
        <v>70</v>
      </c>
      <c r="B58" s="126"/>
      <c r="C58" s="126" t="s">
        <v>71</v>
      </c>
      <c r="D58" s="126"/>
      <c r="E58" s="126"/>
      <c r="F58" s="127"/>
      <c r="G58" s="142"/>
      <c r="H58" s="142"/>
      <c r="I58" s="123"/>
      <c r="J58" s="128" t="s">
        <v>72</v>
      </c>
      <c r="K58" s="129"/>
      <c r="L58" s="129"/>
      <c r="M58" s="129"/>
      <c r="N58" s="130" t="s">
        <v>71</v>
      </c>
      <c r="O58" s="131"/>
      <c r="P58" s="131"/>
      <c r="Q58" s="132"/>
      <c r="AA58" s="132"/>
      <c r="AB58" s="124"/>
      <c r="AC58" s="124"/>
      <c r="AD58" s="122"/>
      <c r="AE58" s="122"/>
      <c r="AF58" s="122"/>
      <c r="AG58" s="122"/>
      <c r="AH58" s="122"/>
      <c r="AI58" s="122"/>
      <c r="AJ58" s="122"/>
      <c r="AK58" s="122"/>
    </row>
    <row r="59" spans="1:37" ht="18" x14ac:dyDescent="0.25">
      <c r="A59" s="133" t="s">
        <v>73</v>
      </c>
      <c r="B59" s="134"/>
      <c r="C59" s="134" t="s">
        <v>71</v>
      </c>
      <c r="D59" s="134"/>
      <c r="E59" s="134"/>
      <c r="F59" s="135"/>
      <c r="G59" s="142"/>
      <c r="H59" s="142"/>
      <c r="I59" s="123"/>
      <c r="J59" s="136" t="s">
        <v>74</v>
      </c>
      <c r="K59" s="137"/>
      <c r="L59" s="137"/>
      <c r="M59" s="137"/>
      <c r="N59" s="138" t="s">
        <v>71</v>
      </c>
      <c r="O59" s="139"/>
      <c r="P59" s="139"/>
      <c r="Q59" s="132"/>
      <c r="AA59" s="132"/>
      <c r="AB59" s="124"/>
      <c r="AC59" s="124"/>
      <c r="AD59" s="122"/>
      <c r="AE59" s="122"/>
      <c r="AF59" s="122"/>
      <c r="AG59" s="122"/>
      <c r="AH59" s="122"/>
      <c r="AI59" s="122"/>
      <c r="AJ59" s="122"/>
      <c r="AK59" s="122"/>
    </row>
    <row r="60" spans="1:37" x14ac:dyDescent="0.25">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40"/>
      <c r="AB60" s="122"/>
      <c r="AC60" s="122"/>
      <c r="AD60" s="122"/>
      <c r="AE60" s="122"/>
      <c r="AF60" s="122"/>
      <c r="AG60" s="122"/>
      <c r="AH60" s="122"/>
      <c r="AI60" s="122"/>
      <c r="AJ60" s="122"/>
      <c r="AK60" s="122"/>
    </row>
    <row r="61" spans="1:37" x14ac:dyDescent="0.25">
      <c r="A61" s="432" t="s">
        <v>75</v>
      </c>
      <c r="B61" s="433"/>
      <c r="C61" s="433"/>
      <c r="D61" s="433"/>
      <c r="E61" s="433"/>
      <c r="F61" s="433"/>
      <c r="G61" s="433"/>
      <c r="H61" s="433"/>
      <c r="I61" s="433"/>
      <c r="J61" s="433"/>
      <c r="K61" s="433"/>
      <c r="L61" s="433"/>
      <c r="M61" s="433"/>
      <c r="N61" s="434"/>
      <c r="O61" s="132"/>
      <c r="P61" s="132"/>
      <c r="Q61" s="132"/>
      <c r="R61" s="124"/>
      <c r="S61" s="122"/>
      <c r="T61" s="122"/>
      <c r="U61" s="122"/>
      <c r="V61" s="122"/>
      <c r="W61" s="122"/>
      <c r="X61" s="122"/>
      <c r="Y61" s="122"/>
      <c r="Z61" s="122"/>
      <c r="AA61" s="122"/>
      <c r="AB61" s="122"/>
      <c r="AC61" s="122"/>
      <c r="AD61" s="122"/>
      <c r="AE61" s="122"/>
      <c r="AF61" s="122"/>
      <c r="AG61" s="122"/>
      <c r="AH61" s="122"/>
      <c r="AI61" s="122"/>
      <c r="AJ61" s="122"/>
      <c r="AK61" s="122"/>
    </row>
    <row r="62" spans="1:37" x14ac:dyDescent="0.25">
      <c r="A62" s="141"/>
      <c r="B62" s="142"/>
      <c r="C62" s="142"/>
      <c r="D62" s="142"/>
      <c r="E62" s="142"/>
      <c r="F62" s="142"/>
      <c r="G62" s="142"/>
      <c r="H62" s="142"/>
      <c r="I62" s="142"/>
      <c r="J62" s="142"/>
      <c r="K62" s="142"/>
      <c r="L62" s="142"/>
      <c r="M62" s="142"/>
      <c r="N62" s="143"/>
      <c r="O62" s="142"/>
      <c r="P62" s="142"/>
      <c r="Q62" s="142"/>
      <c r="R62" s="142"/>
      <c r="S62" s="122"/>
    </row>
    <row r="63" spans="1:37" x14ac:dyDescent="0.25">
      <c r="A63" s="423" t="s">
        <v>76</v>
      </c>
      <c r="B63" s="424"/>
      <c r="C63" s="424"/>
      <c r="D63" s="424"/>
      <c r="E63" s="424"/>
      <c r="F63" s="424"/>
      <c r="G63" s="424"/>
      <c r="H63" s="424"/>
      <c r="I63" s="424"/>
      <c r="J63" s="424"/>
      <c r="K63" s="424"/>
      <c r="L63" s="424"/>
      <c r="M63" s="424"/>
      <c r="N63" s="425"/>
      <c r="O63" s="144"/>
      <c r="P63" s="144"/>
      <c r="Q63" s="144"/>
      <c r="R63" s="145"/>
      <c r="S63" s="122"/>
      <c r="T63" s="122"/>
      <c r="U63" s="122"/>
      <c r="V63" s="122"/>
      <c r="W63" s="122"/>
      <c r="X63" s="122"/>
      <c r="Y63" s="122"/>
      <c r="Z63" s="122"/>
      <c r="AA63" s="122"/>
      <c r="AB63" s="122"/>
      <c r="AC63" s="122"/>
      <c r="AD63" s="122"/>
      <c r="AE63" s="122"/>
      <c r="AF63" s="122"/>
      <c r="AG63" s="122"/>
      <c r="AH63" s="122"/>
      <c r="AI63" s="122"/>
      <c r="AJ63" s="122"/>
      <c r="AK63" s="122"/>
    </row>
    <row r="64" spans="1:37" x14ac:dyDescent="0.25">
      <c r="A64" s="146"/>
      <c r="B64" s="147"/>
      <c r="C64" s="147"/>
      <c r="D64" s="147"/>
      <c r="E64" s="147"/>
      <c r="F64" s="147"/>
      <c r="G64" s="147"/>
      <c r="H64" s="147"/>
      <c r="I64" s="147"/>
      <c r="J64" s="147"/>
      <c r="K64" s="147"/>
      <c r="L64" s="147"/>
      <c r="M64" s="147"/>
      <c r="N64" s="135"/>
      <c r="O64" s="142"/>
      <c r="P64" s="142"/>
      <c r="Q64" s="142"/>
      <c r="R64" s="142"/>
      <c r="S64" s="122"/>
      <c r="T64" s="122"/>
      <c r="U64" s="122"/>
      <c r="V64" s="122"/>
      <c r="W64" s="122"/>
      <c r="X64" s="122"/>
      <c r="Y64" s="122"/>
      <c r="Z64" s="122"/>
      <c r="AA64" s="122"/>
      <c r="AB64" s="122"/>
      <c r="AC64" s="122"/>
      <c r="AD64" s="122"/>
      <c r="AE64" s="122"/>
      <c r="AF64" s="122"/>
      <c r="AG64" s="122"/>
      <c r="AH64" s="122"/>
      <c r="AI64" s="122"/>
      <c r="AJ64" s="122"/>
      <c r="AK64" s="122"/>
    </row>
  </sheetData>
  <mergeCells count="20">
    <mergeCell ref="B6:B7"/>
    <mergeCell ref="C6:C7"/>
    <mergeCell ref="F6:F7"/>
    <mergeCell ref="G6:G7"/>
    <mergeCell ref="A1:N1"/>
    <mergeCell ref="A2:N2"/>
    <mergeCell ref="A3:N3"/>
    <mergeCell ref="A4:N4"/>
    <mergeCell ref="D6:E6"/>
    <mergeCell ref="L6:M6"/>
    <mergeCell ref="H6:I6"/>
    <mergeCell ref="J6:K6"/>
    <mergeCell ref="A6:A7"/>
    <mergeCell ref="A63:N63"/>
    <mergeCell ref="A50:B50"/>
    <mergeCell ref="A51:B51"/>
    <mergeCell ref="A52:B52"/>
    <mergeCell ref="A53:B53"/>
    <mergeCell ref="A54:B54"/>
    <mergeCell ref="A61:N6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11" sqref="B11"/>
    </sheetView>
  </sheetViews>
  <sheetFormatPr defaultColWidth="11.5703125" defaultRowHeight="12.75" x14ac:dyDescent="0.2"/>
  <cols>
    <col min="1" max="1" width="15.5703125" bestFit="1" customWidth="1"/>
    <col min="2" max="2" width="50.5703125" bestFit="1" customWidth="1"/>
    <col min="3" max="3" width="29.140625" bestFit="1" customWidth="1"/>
    <col min="4" max="4" width="27" bestFit="1" customWidth="1"/>
    <col min="5" max="5" width="24" bestFit="1" customWidth="1"/>
  </cols>
  <sheetData>
    <row r="1" spans="1:5" x14ac:dyDescent="0.2">
      <c r="A1" s="48" t="s">
        <v>110</v>
      </c>
      <c r="B1" s="48" t="s">
        <v>111</v>
      </c>
      <c r="C1" s="48" t="s">
        <v>112</v>
      </c>
      <c r="D1" s="48" t="s">
        <v>116</v>
      </c>
      <c r="E1" s="48" t="s">
        <v>83</v>
      </c>
    </row>
    <row r="2" spans="1:5" x14ac:dyDescent="0.2">
      <c r="A2" s="6" t="s">
        <v>113</v>
      </c>
      <c r="B2" s="165" t="s">
        <v>52</v>
      </c>
      <c r="C2" t="s">
        <v>64</v>
      </c>
      <c r="D2" s="6" t="s">
        <v>103</v>
      </c>
      <c r="E2" s="6" t="s">
        <v>117</v>
      </c>
    </row>
    <row r="3" spans="1:5" x14ac:dyDescent="0.2">
      <c r="A3" s="6" t="s">
        <v>114</v>
      </c>
      <c r="B3" s="165" t="s">
        <v>54</v>
      </c>
      <c r="C3" t="s">
        <v>66</v>
      </c>
      <c r="D3" s="6" t="s">
        <v>105</v>
      </c>
      <c r="E3" s="6" t="s">
        <v>118</v>
      </c>
    </row>
    <row r="4" spans="1:5" x14ac:dyDescent="0.2">
      <c r="B4" s="165" t="s">
        <v>58</v>
      </c>
      <c r="C4" t="s">
        <v>68</v>
      </c>
      <c r="D4" s="6" t="s">
        <v>119</v>
      </c>
      <c r="E4" s="6" t="s">
        <v>120</v>
      </c>
    </row>
    <row r="5" spans="1:5" x14ac:dyDescent="0.2">
      <c r="B5" s="165" t="s">
        <v>60</v>
      </c>
      <c r="C5" s="6" t="s">
        <v>115</v>
      </c>
      <c r="D5" s="6" t="s">
        <v>66</v>
      </c>
    </row>
    <row r="6" spans="1:5" x14ac:dyDescent="0.2">
      <c r="B6" s="165" t="s">
        <v>62</v>
      </c>
      <c r="D6" s="6" t="s">
        <v>115</v>
      </c>
    </row>
    <row r="7" spans="1:5" x14ac:dyDescent="0.2">
      <c r="B7" s="165" t="s">
        <v>56</v>
      </c>
    </row>
    <row r="8" spans="1:5" x14ac:dyDescent="0.2">
      <c r="B8" s="165"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Consultores</vt:lpstr>
      <vt:lpstr>Bienes-Obra- SNC</vt:lpstr>
      <vt:lpstr>Transferencias</vt:lpstr>
      <vt:lpstr>Conceptos</vt:lpstr>
      <vt:lpstr>'Bienes-Obra- SNC'!Print_Area</vt:lpstr>
      <vt:lpstr>Consultores!Print_Area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Jimenez Palma</dc:creator>
  <cp:lastModifiedBy>Jurgita Campbell</cp:lastModifiedBy>
  <cp:lastPrinted>2017-12-06T19:53:04Z</cp:lastPrinted>
  <dcterms:created xsi:type="dcterms:W3CDTF">2017-06-29T20:17:36Z</dcterms:created>
  <dcterms:modified xsi:type="dcterms:W3CDTF">2017-12-28T13:06:43Z</dcterms:modified>
</cp:coreProperties>
</file>