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b459940\Box Sync\Lina\P122540-LB-PCB\Procurement Plan\Image Bank\"/>
    </mc:Choice>
  </mc:AlternateContent>
  <bookViews>
    <workbookView xWindow="0" yWindow="0" windowWidth="20496" windowHeight="7752" firstSheet="1" activeTab="6"/>
  </bookViews>
  <sheets>
    <sheet name="Thresholds" sheetId="13" r:id="rId1"/>
    <sheet name="PRthresh_20090114" sheetId="10" r:id="rId2"/>
    <sheet name="Training" sheetId="12" r:id="rId3"/>
    <sheet name="Works &amp; Goods " sheetId="5" r:id="rId4"/>
    <sheet name="Shopping" sheetId="8" r:id="rId5"/>
    <sheet name="Firms Cons." sheetId="4" r:id="rId6"/>
    <sheet name="Ind. Cons." sheetId="6" r:id="rId7"/>
  </sheets>
  <definedNames>
    <definedName name="_xlnm._FilterDatabase" localSheetId="5" hidden="1">'Firms Cons.'!$B$5:$AV$10</definedName>
    <definedName name="_xlnm._FilterDatabase" localSheetId="6" hidden="1">'Ind. Cons.'!$B$5:$S$16</definedName>
    <definedName name="_xlnm._FilterDatabase" localSheetId="4" hidden="1">Shopping!$B$5:$AI$11</definedName>
    <definedName name="_xlnm._FilterDatabase" localSheetId="2" hidden="1">Training!$B$5:$AV$8</definedName>
    <definedName name="_xlnm._FilterDatabase" localSheetId="3" hidden="1">'Works &amp; Goods '!$B$5:$AW$14</definedName>
    <definedName name="ane">#REF!</definedName>
    <definedName name="arc">#REF!</definedName>
    <definedName name="cco">#REF!</definedName>
    <definedName name="eng">#REF!</definedName>
    <definedName name="icf">#REF!</definedName>
    <definedName name="ici">#REF!</definedName>
    <definedName name="ncf">#REF!</definedName>
    <definedName name="nci">#REF!</definedName>
    <definedName name="pcu">#REF!</definedName>
    <definedName name="_xlnm.Print_Area" localSheetId="5">'Firms Cons.'!$B$4:$AS$8</definedName>
    <definedName name="_xlnm.Print_Area" localSheetId="6">'Ind. Cons.'!$B$4:$AD$14</definedName>
    <definedName name="_xlnm.Print_Area" localSheetId="4">Shopping!$B$4:$Z$11</definedName>
    <definedName name="_xlnm.Print_Area" localSheetId="2">Training!$B$4:$S$8</definedName>
    <definedName name="_xlnm.Print_Area" localSheetId="3">'Works &amp; Goods '!$B$4:$AN$14</definedName>
    <definedName name="_xlnm.Print_Titles" localSheetId="5">'Firms Cons.'!$3:$4</definedName>
    <definedName name="_xlnm.Print_Titles" localSheetId="6">'Ind. Cons.'!$3:$4</definedName>
    <definedName name="_xlnm.Print_Titles" localSheetId="4">Shopping!$3:$4</definedName>
    <definedName name="_xlnm.Print_Titles" localSheetId="2">Training!$3:$4</definedName>
    <definedName name="_xlnm.Print_Titles" localSheetId="3">'Works &amp; Goods '!$3:$4</definedName>
    <definedName name="rco">#REF!</definedName>
    <definedName name="sdrrate">#REF!</definedName>
    <definedName name="spn">#REF!</definedName>
    <definedName name="stc">#REF!</definedName>
    <definedName name="tng">#REF!</definedName>
  </definedNames>
  <calcPr calcId="152511"/>
</workbook>
</file>

<file path=xl/calcChain.xml><?xml version="1.0" encoding="utf-8"?>
<calcChain xmlns="http://schemas.openxmlformats.org/spreadsheetml/2006/main">
  <c r="J6" i="12" l="1"/>
  <c r="L6" i="12" s="1"/>
  <c r="N6" i="12" s="1"/>
  <c r="P6" i="12" s="1"/>
  <c r="J7" i="12"/>
  <c r="AO6" i="4"/>
  <c r="AP6" i="4" l="1"/>
  <c r="AL9" i="5"/>
  <c r="AH11" i="5"/>
  <c r="AF11" i="5"/>
  <c r="AD11" i="5"/>
  <c r="AB11" i="5"/>
  <c r="Z11" i="5"/>
  <c r="X11" i="5"/>
  <c r="V11" i="5"/>
  <c r="T11" i="5"/>
  <c r="R11" i="5"/>
  <c r="P11" i="5"/>
  <c r="N11" i="5"/>
  <c r="L11" i="5"/>
  <c r="J11" i="5"/>
  <c r="K10" i="5"/>
  <c r="M10" i="5" s="1"/>
  <c r="O10" i="5" s="1"/>
  <c r="Q10" i="5" s="1"/>
  <c r="S10" i="5" s="1"/>
  <c r="W10" i="5" s="1"/>
  <c r="Y10" i="5" s="1"/>
  <c r="AA10" i="5" s="1"/>
  <c r="AC10" i="5" s="1"/>
  <c r="AE10" i="5" s="1"/>
  <c r="AG10" i="5" s="1"/>
  <c r="AI10" i="5" s="1"/>
  <c r="AK10" i="5" s="1"/>
  <c r="AG9" i="5"/>
  <c r="AC9" i="5"/>
  <c r="Y9" i="5" s="1"/>
  <c r="W9" i="5" s="1"/>
  <c r="S9" i="5" s="1"/>
  <c r="Q9" i="5" s="1"/>
  <c r="O9" i="5" s="1"/>
  <c r="M9" i="5" s="1"/>
  <c r="K9" i="5" s="1"/>
  <c r="I9" i="5" s="1"/>
  <c r="F12" i="5"/>
  <c r="F9" i="5"/>
  <c r="AH8" i="5"/>
  <c r="AF8" i="5"/>
  <c r="AD8" i="5"/>
  <c r="AB8" i="5"/>
  <c r="Z8" i="5"/>
  <c r="X8" i="5"/>
  <c r="V8" i="5"/>
  <c r="T8" i="5"/>
  <c r="R8" i="5"/>
  <c r="P8" i="5"/>
  <c r="N8" i="5"/>
  <c r="L8" i="5"/>
  <c r="J8" i="5"/>
  <c r="K7" i="5"/>
  <c r="M7" i="5" s="1"/>
  <c r="O7" i="5" s="1"/>
  <c r="Q7" i="5" s="1"/>
  <c r="S7" i="5" s="1"/>
  <c r="W7" i="5" s="1"/>
  <c r="Y7" i="5" s="1"/>
  <c r="AA7" i="5" s="1"/>
  <c r="AC7" i="5" s="1"/>
  <c r="AE7" i="5" s="1"/>
  <c r="AG7" i="5" s="1"/>
  <c r="AI7" i="5" s="1"/>
  <c r="AK7" i="5" s="1"/>
  <c r="AG6" i="5"/>
  <c r="AC6" i="5" s="1"/>
  <c r="Y6" i="5" s="1"/>
  <c r="W6" i="5" s="1"/>
  <c r="S6" i="5" s="1"/>
  <c r="Q6" i="5" s="1"/>
  <c r="O6" i="5" s="1"/>
  <c r="M6" i="5" s="1"/>
  <c r="K6" i="5" s="1"/>
  <c r="I6" i="5" s="1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K13" i="5"/>
  <c r="M13" i="5" s="1"/>
  <c r="O13" i="5" s="1"/>
  <c r="Q13" i="5" s="1"/>
  <c r="S13" i="5" s="1"/>
  <c r="U13" i="5" s="1"/>
  <c r="W13" i="5" s="1"/>
  <c r="Y13" i="5" s="1"/>
  <c r="AA13" i="5" s="1"/>
  <c r="AC13" i="5" s="1"/>
  <c r="AE13" i="5" s="1"/>
  <c r="AG13" i="5" s="1"/>
  <c r="AI13" i="5" s="1"/>
  <c r="AK13" i="5" s="1"/>
  <c r="AG12" i="5"/>
  <c r="AC12" i="5" s="1"/>
  <c r="Y12" i="5" s="1"/>
  <c r="W12" i="5" s="1"/>
  <c r="S12" i="5" s="1"/>
  <c r="Q12" i="5" s="1"/>
  <c r="O12" i="5" s="1"/>
  <c r="M12" i="5" s="1"/>
  <c r="K12" i="5" s="1"/>
  <c r="I12" i="5" s="1"/>
  <c r="X6" i="8"/>
  <c r="X9" i="8"/>
  <c r="AB12" i="6"/>
  <c r="AB13" i="6" s="1"/>
  <c r="AC13" i="6" s="1"/>
  <c r="AB9" i="6"/>
  <c r="AB10" i="6" s="1"/>
  <c r="AC10" i="6" s="1"/>
  <c r="AB6" i="6"/>
  <c r="AB7" i="6" s="1"/>
  <c r="AC7" i="6" s="1"/>
  <c r="F9" i="6"/>
  <c r="F6" i="6"/>
  <c r="AD11" i="6"/>
  <c r="AC11" i="6"/>
  <c r="Z11" i="6"/>
  <c r="X11" i="6"/>
  <c r="V11" i="6"/>
  <c r="T11" i="6"/>
  <c r="R11" i="6"/>
  <c r="P11" i="6"/>
  <c r="N11" i="6"/>
  <c r="L11" i="6"/>
  <c r="J11" i="6"/>
  <c r="K10" i="6"/>
  <c r="M10" i="6" s="1"/>
  <c r="O10" i="6" s="1"/>
  <c r="Q10" i="6" s="1"/>
  <c r="S10" i="6" s="1"/>
  <c r="U10" i="6" s="1"/>
  <c r="W10" i="6" s="1"/>
  <c r="Y10" i="6" s="1"/>
  <c r="AA10" i="6" s="1"/>
  <c r="W9" i="6"/>
  <c r="S9" i="6"/>
  <c r="O9" i="6" s="1"/>
  <c r="M9" i="6" s="1"/>
  <c r="K9" i="6" s="1"/>
  <c r="K7" i="4"/>
  <c r="M7" i="4" s="1"/>
  <c r="O7" i="4" s="1"/>
  <c r="Q7" i="4" s="1"/>
  <c r="S7" i="4" s="1"/>
  <c r="U7" i="4" s="1"/>
  <c r="W7" i="4" s="1"/>
  <c r="Y7" i="4" s="1"/>
  <c r="AA7" i="4" s="1"/>
  <c r="AC7" i="4" s="1"/>
  <c r="AE7" i="4" s="1"/>
  <c r="AG7" i="4" s="1"/>
  <c r="AI7" i="4" s="1"/>
  <c r="AK7" i="4" s="1"/>
  <c r="AM7" i="4" s="1"/>
  <c r="AO7" i="4" s="1"/>
  <c r="K7" i="8"/>
  <c r="M7" i="8" s="1"/>
  <c r="O7" i="8" s="1"/>
  <c r="Q7" i="8" s="1"/>
  <c r="S7" i="8" s="1"/>
  <c r="U7" i="8" s="1"/>
  <c r="W7" i="8" s="1"/>
  <c r="S8" i="12"/>
  <c r="R8" i="12"/>
  <c r="O8" i="12"/>
  <c r="M8" i="12"/>
  <c r="K8" i="12"/>
  <c r="I8" i="12"/>
  <c r="L7" i="12"/>
  <c r="N7" i="12" s="1"/>
  <c r="P7" i="12" s="1"/>
  <c r="Q6" i="12"/>
  <c r="S6" i="12" s="1"/>
  <c r="Q7" i="12"/>
  <c r="R7" i="12" s="1"/>
  <c r="AL13" i="5"/>
  <c r="AM13" i="5" s="1"/>
  <c r="AL7" i="5"/>
  <c r="AM7" i="5" s="1"/>
  <c r="AL10" i="5"/>
  <c r="AM10" i="5" s="1"/>
  <c r="AM11" i="5"/>
  <c r="AO11" i="5" s="1"/>
  <c r="AM14" i="5"/>
  <c r="AO14" i="5" s="1"/>
  <c r="AN14" i="5"/>
  <c r="AN11" i="5"/>
  <c r="AN8" i="5"/>
  <c r="AM8" i="5"/>
  <c r="AO8" i="5" s="1"/>
  <c r="AJ8" i="5"/>
  <c r="AN6" i="5"/>
  <c r="AJ14" i="5"/>
  <c r="AM12" i="5"/>
  <c r="AJ11" i="5"/>
  <c r="AM9" i="5"/>
  <c r="Z11" i="8"/>
  <c r="Y11" i="8"/>
  <c r="V11" i="8"/>
  <c r="T11" i="8"/>
  <c r="R11" i="8"/>
  <c r="P11" i="8"/>
  <c r="N11" i="8"/>
  <c r="L11" i="8"/>
  <c r="J11" i="8"/>
  <c r="K10" i="8"/>
  <c r="M10" i="8" s="1"/>
  <c r="O10" i="8" s="1"/>
  <c r="Q10" i="8" s="1"/>
  <c r="S10" i="8" s="1"/>
  <c r="U10" i="8" s="1"/>
  <c r="W10" i="8" s="1"/>
  <c r="S9" i="8"/>
  <c r="Q9" i="8" s="1"/>
  <c r="L8" i="8"/>
  <c r="N8" i="8"/>
  <c r="P8" i="8"/>
  <c r="R8" i="8"/>
  <c r="T8" i="8"/>
  <c r="V8" i="8"/>
  <c r="Z8" i="8"/>
  <c r="Y8" i="8"/>
  <c r="J8" i="8"/>
  <c r="AD14" i="6"/>
  <c r="AC14" i="6"/>
  <c r="Z14" i="6"/>
  <c r="X14" i="6"/>
  <c r="V14" i="6"/>
  <c r="T14" i="6"/>
  <c r="R14" i="6"/>
  <c r="P14" i="6"/>
  <c r="N14" i="6"/>
  <c r="L14" i="6"/>
  <c r="J14" i="6"/>
  <c r="K13" i="6"/>
  <c r="M13" i="6" s="1"/>
  <c r="O13" i="6" s="1"/>
  <c r="Q13" i="6" s="1"/>
  <c r="S13" i="6" s="1"/>
  <c r="U13" i="6" s="1"/>
  <c r="W13" i="6" s="1"/>
  <c r="Y13" i="6" s="1"/>
  <c r="AA13" i="6" s="1"/>
  <c r="W12" i="6"/>
  <c r="S12" i="6" s="1"/>
  <c r="O12" i="6" s="1"/>
  <c r="M12" i="6" s="1"/>
  <c r="K12" i="6" s="1"/>
  <c r="K7" i="6"/>
  <c r="M7" i="6" s="1"/>
  <c r="O7" i="6" s="1"/>
  <c r="Q7" i="6" s="1"/>
  <c r="S7" i="6" s="1"/>
  <c r="U7" i="6" s="1"/>
  <c r="W7" i="6" s="1"/>
  <c r="Y7" i="6" s="1"/>
  <c r="AA7" i="6" s="1"/>
  <c r="W6" i="6"/>
  <c r="S6" i="6" s="1"/>
  <c r="O6" i="6" s="1"/>
  <c r="M6" i="6" s="1"/>
  <c r="K6" i="6" s="1"/>
  <c r="AD8" i="6"/>
  <c r="AC8" i="6"/>
  <c r="Z8" i="6"/>
  <c r="L8" i="6"/>
  <c r="N8" i="6"/>
  <c r="P8" i="6"/>
  <c r="R8" i="6"/>
  <c r="T8" i="6"/>
  <c r="V8" i="6"/>
  <c r="X8" i="6"/>
  <c r="J8" i="6"/>
  <c r="L8" i="4"/>
  <c r="N8" i="4"/>
  <c r="P8" i="4"/>
  <c r="R8" i="4"/>
  <c r="T8" i="4"/>
  <c r="V8" i="4"/>
  <c r="X8" i="4"/>
  <c r="Z8" i="4"/>
  <c r="AB8" i="4"/>
  <c r="AD8" i="4"/>
  <c r="AF8" i="4"/>
  <c r="AH8" i="4"/>
  <c r="AJ8" i="4"/>
  <c r="AL8" i="4"/>
  <c r="AN8" i="4"/>
  <c r="AQ8" i="4"/>
  <c r="AK6" i="4"/>
  <c r="AI6" i="4" s="1"/>
  <c r="AG6" i="4" s="1"/>
  <c r="AE6" i="4" s="1"/>
  <c r="AC6" i="4" s="1"/>
  <c r="AQ6" i="4"/>
  <c r="Y6" i="8"/>
  <c r="AM6" i="5"/>
  <c r="AR8" i="4"/>
  <c r="J8" i="4"/>
  <c r="S6" i="8"/>
  <c r="Q6" i="8" s="1"/>
  <c r="AN9" i="5"/>
  <c r="AN12" i="5"/>
  <c r="R6" i="12"/>
  <c r="AC12" i="6" l="1"/>
  <c r="AD12" i="6"/>
  <c r="AD10" i="6"/>
  <c r="AN10" i="5"/>
  <c r="S7" i="12"/>
  <c r="Z6" i="8"/>
  <c r="X7" i="8"/>
  <c r="Y7" i="8" s="1"/>
  <c r="AA6" i="4"/>
  <c r="Y6" i="4" s="1"/>
  <c r="W6" i="4" s="1"/>
  <c r="U6" i="4" s="1"/>
  <c r="S6" i="4" s="1"/>
  <c r="X10" i="8"/>
  <c r="Y10" i="8" s="1"/>
  <c r="Z9" i="8"/>
  <c r="Y9" i="8"/>
  <c r="AP7" i="4"/>
  <c r="AQ7" i="4" s="1"/>
  <c r="AR6" i="4"/>
  <c r="AN13" i="5"/>
  <c r="AN7" i="5"/>
  <c r="AD7" i="6"/>
  <c r="AD13" i="6"/>
  <c r="Q6" i="4" l="1"/>
  <c r="O6" i="4" s="1"/>
  <c r="M6" i="4" s="1"/>
  <c r="K6" i="4" s="1"/>
  <c r="I6" i="4" s="1"/>
  <c r="Z10" i="8"/>
  <c r="Z7" i="8"/>
  <c r="AR7" i="4"/>
</calcChain>
</file>

<file path=xl/sharedStrings.xml><?xml version="1.0" encoding="utf-8"?>
<sst xmlns="http://schemas.openxmlformats.org/spreadsheetml/2006/main" count="428" uniqueCount="187">
  <si>
    <t>A</t>
  </si>
  <si>
    <t>P</t>
  </si>
  <si>
    <t>R</t>
  </si>
  <si>
    <t>Plan vs. Actual</t>
  </si>
  <si>
    <t>NCB</t>
  </si>
  <si>
    <t>Comments</t>
  </si>
  <si>
    <t>ICB</t>
  </si>
  <si>
    <t>SH</t>
  </si>
  <si>
    <t>NA</t>
  </si>
  <si>
    <t>PR</t>
  </si>
  <si>
    <t>Bank Rev.</t>
  </si>
  <si>
    <t>Location/ Description of Assignment</t>
  </si>
  <si>
    <t>Selection Method</t>
  </si>
  <si>
    <t>NOL Date</t>
  </si>
  <si>
    <t>Start Date</t>
  </si>
  <si>
    <t>Invitation Date</t>
  </si>
  <si>
    <t>Evaluation &amp; Recomm.</t>
  </si>
  <si>
    <t>RFP prep.</t>
  </si>
  <si>
    <t>RFP Submission Date</t>
  </si>
  <si>
    <t>Contract signature Date</t>
  </si>
  <si>
    <t>Completion Date (original)</t>
  </si>
  <si>
    <t>Completion Date (last revision)</t>
  </si>
  <si>
    <t>Consultant Name</t>
  </si>
  <si>
    <t>PROCUREMENT PLAN FOR CONSULTANCY SERVICES - CONSULTING FIRMS</t>
  </si>
  <si>
    <t>QCBS</t>
  </si>
  <si>
    <t>Interval</t>
  </si>
  <si>
    <t>Execution in days</t>
  </si>
  <si>
    <t>Execution in months</t>
  </si>
  <si>
    <t>Proc. System Ref. #</t>
  </si>
  <si>
    <t>PROCUREMENT PLAN FOR CONSULTANCY SERVICES - INDIVIDUAL CONSULTANTS</t>
  </si>
  <si>
    <t>PROCUREMENT PLAN FOR GOODS AND WORKS</t>
  </si>
  <si>
    <t>Adv. for pre-qualification</t>
  </si>
  <si>
    <t>Pre-qualification evaluation</t>
  </si>
  <si>
    <t>Bid Opening Date</t>
  </si>
  <si>
    <t>Contract Signature Date</t>
  </si>
  <si>
    <t>Finan. Public openg Date</t>
  </si>
  <si>
    <t>Adv. EOI end Date</t>
  </si>
  <si>
    <t>Short Listing Report Date</t>
  </si>
  <si>
    <t>Technical Evaluation Report Date</t>
  </si>
  <si>
    <t>Final Evaluation Report Date</t>
  </si>
  <si>
    <t>TOR Start Date</t>
  </si>
  <si>
    <t>TOR end Date</t>
  </si>
  <si>
    <t>IC</t>
  </si>
  <si>
    <t>Pre-qualification prep. doc. start Date</t>
  </si>
  <si>
    <t>Pre-qualification prep. doc. end Date</t>
  </si>
  <si>
    <t>PROCUREMENT PLAN FOR GOODS AND WORKS (Shopping)</t>
  </si>
  <si>
    <t>PO</t>
  </si>
  <si>
    <t>Specs prep. Start Date</t>
  </si>
  <si>
    <t>Specs prep. End Date</t>
  </si>
  <si>
    <t xml:space="preserve">Quotations Submission Date </t>
  </si>
  <si>
    <t>Comparaison of Quotations</t>
  </si>
  <si>
    <t>Contract negotiation/Award- Draft</t>
  </si>
  <si>
    <t>CQS</t>
  </si>
  <si>
    <t>Contract Draft</t>
  </si>
  <si>
    <t>Works</t>
  </si>
  <si>
    <t>Goods</t>
  </si>
  <si>
    <t>Firms</t>
  </si>
  <si>
    <t>Individuals</t>
  </si>
  <si>
    <t>PG001</t>
  </si>
  <si>
    <t>C1</t>
  </si>
  <si>
    <t>FC001</t>
  </si>
  <si>
    <t>Comp</t>
  </si>
  <si>
    <t>IC001</t>
  </si>
  <si>
    <t>Bid. Doc/Specs prep. 
End Date</t>
  </si>
  <si>
    <t>Bid. Doc/Specs prep. 
Start Date</t>
  </si>
  <si>
    <t>Contract Start Date</t>
  </si>
  <si>
    <t>Estimated Contract Cost (in USD)</t>
  </si>
  <si>
    <t>Type of Procurement</t>
  </si>
  <si>
    <t>High Risk Implementing Agency</t>
  </si>
  <si>
    <t>Substantial Risk Implementing Agency</t>
  </si>
  <si>
    <t>Moderate Risk Implementing Agency</t>
  </si>
  <si>
    <t>Low Risk Implementing Agency</t>
  </si>
  <si>
    <t>Works, Turnkey and S&amp;I of Plant and Equipment</t>
  </si>
  <si>
    <t>$ 5 million</t>
  </si>
  <si>
    <t>$ 10 million</t>
  </si>
  <si>
    <t>$ 15 million</t>
  </si>
  <si>
    <t>$ 20 million</t>
  </si>
  <si>
    <t>$ 0.5 million</t>
  </si>
  <si>
    <t>$ 1 million</t>
  </si>
  <si>
    <t>$ 3 million</t>
  </si>
  <si>
    <t>IT Systems, and Non-consulting Services</t>
  </si>
  <si>
    <t>Consulting Services</t>
  </si>
  <si>
    <t>$ 0.2 million</t>
  </si>
  <si>
    <t>$ 2 million</t>
  </si>
  <si>
    <t>$ 0.1 million</t>
  </si>
  <si>
    <t>$ 0.3 million</t>
  </si>
  <si>
    <t>Training preparation</t>
  </si>
  <si>
    <t>Training Start Date</t>
  </si>
  <si>
    <t>Participants</t>
  </si>
  <si>
    <t>TR001</t>
  </si>
  <si>
    <t>PLANNING FOR TRAINING</t>
  </si>
  <si>
    <t>Revised Estimated Cost (US$)</t>
  </si>
  <si>
    <t>I. General</t>
  </si>
  <si>
    <t>1.</t>
  </si>
  <si>
    <t>Project Information</t>
  </si>
  <si>
    <t>Project Name:</t>
  </si>
  <si>
    <t>Country:</t>
  </si>
  <si>
    <t>Project ID:</t>
  </si>
  <si>
    <t>2.</t>
  </si>
  <si>
    <t>Bank's approval date of Procurement Plan</t>
  </si>
  <si>
    <t>3.</t>
  </si>
  <si>
    <t>Date of General Procurement Notice</t>
  </si>
  <si>
    <t>II. Goods, Work and Non-Consulting Services Thresholds</t>
  </si>
  <si>
    <t>1a.</t>
  </si>
  <si>
    <t>Procurement Category</t>
  </si>
  <si>
    <t>Prior Review Threshold (USD)</t>
  </si>
  <si>
    <t>Non-Consultant Services</t>
  </si>
  <si>
    <t>Include all categories authorized by the loan agreement</t>
  </si>
  <si>
    <t>1b.</t>
  </si>
  <si>
    <t>Procurement Method</t>
  </si>
  <si>
    <t>Procurement Method Threshold (USD)</t>
  </si>
  <si>
    <t>ICB and LIB (Goods)</t>
  </si>
  <si>
    <t>NCB (Goods)</t>
  </si>
  <si>
    <t>Shopping (Goods)</t>
  </si>
  <si>
    <t>ICB (Works)</t>
  </si>
  <si>
    <t>NCB (Works)</t>
  </si>
  <si>
    <t>ICB (Non-Consultant Services)</t>
  </si>
  <si>
    <t>Include all methods authorized by the loan agreement</t>
  </si>
  <si>
    <t>4.</t>
  </si>
  <si>
    <t>5.</t>
  </si>
  <si>
    <t>6.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</si>
  <si>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</si>
  <si>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</si>
  <si>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</si>
  <si>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Consulting Firms (Sole Source)</t>
  </si>
  <si>
    <t>Individual Consultants (Competitive)</t>
  </si>
  <si>
    <t>Individual Consultants (Sole Source)</t>
  </si>
  <si>
    <t>LCS</t>
  </si>
  <si>
    <t>Note: OPCPR list of ceilings can be found here:</t>
  </si>
  <si>
    <t>http://go.worldbank.org/MKXO98RY40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</si>
  <si>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</si>
  <si>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</si>
  <si>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Sample Procurement Plan</t>
  </si>
  <si>
    <t>Loan/Credit Numbers:</t>
  </si>
  <si>
    <t>Original:</t>
  </si>
  <si>
    <t>Revision 1:</t>
  </si>
  <si>
    <t>Add new revisions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</si>
  <si>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</si>
  <si>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r>
      <t>Prequalification.</t>
    </r>
    <r>
      <rPr>
        <sz val="10"/>
        <rFont val="Arial"/>
        <family val="2"/>
      </rPr>
      <t xml:space="preserve"> Bidders for _________ shall be prequlified in accordance with the provisions of paragraphs 2.9 and 2.10 of the Guidelines.</t>
    </r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</si>
  <si>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</si>
  <si>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 xml:space="preserve">Reference to (if any) Project Operational/Procurement Manual: </t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</si>
  <si>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</si>
  <si>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[including advance procurement and retroactive financing, if applicable]</t>
    </r>
  </si>
  <si>
    <t xml:space="preserve">level of effort is x mths; </t>
  </si>
  <si>
    <t>QBS</t>
  </si>
  <si>
    <t>FBS</t>
  </si>
  <si>
    <r>
      <t>Any Other Special Procurement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[including advance procurement and retroactive financing, if applicable</t>
    </r>
  </si>
  <si>
    <t>REFERENCE DATE FOR PAD</t>
  </si>
  <si>
    <t>PMU Training</t>
  </si>
  <si>
    <t>C3</t>
  </si>
  <si>
    <t>Project Manager</t>
  </si>
  <si>
    <t>Assistant PM</t>
  </si>
  <si>
    <t>IC002</t>
  </si>
  <si>
    <t>IC003</t>
  </si>
  <si>
    <t>Consultant services (multiple)</t>
  </si>
  <si>
    <t>Operating cost</t>
  </si>
  <si>
    <t>Minor equipment as needed</t>
  </si>
  <si>
    <t>C2</t>
  </si>
  <si>
    <t>Project external audit</t>
  </si>
  <si>
    <t>PW001</t>
  </si>
  <si>
    <t>PW002</t>
  </si>
  <si>
    <t>PW003</t>
  </si>
  <si>
    <t>Contractor Name</t>
  </si>
  <si>
    <r>
      <t>Disposal of out of service high content PCB equipment+ disposal capacitors from private sector (</t>
    </r>
    <r>
      <rPr>
        <sz val="12"/>
        <color rgb="FFFF0000"/>
        <rFont val="Arial"/>
        <family val="2"/>
      </rPr>
      <t>including 15% contingencies)</t>
    </r>
  </si>
  <si>
    <r>
      <t>Disposal of in service high content PCB equipment and contaminated oil+ PCB contaminated oil from Bauchrieh (from contaminated transformers + well) (</t>
    </r>
    <r>
      <rPr>
        <sz val="12"/>
        <color rgb="FFFF0000"/>
        <rFont val="Arial"/>
        <family val="2"/>
      </rPr>
      <t>including 15% contingencies</t>
    </r>
    <r>
      <rPr>
        <sz val="12"/>
        <rFont val="Arial"/>
        <family val="2"/>
      </rPr>
      <t>)</t>
    </r>
  </si>
  <si>
    <t>To cover grace period</t>
  </si>
  <si>
    <r>
      <t xml:space="preserve">Inventory of PCB contaminated transformers at Bauchrieh and remianing locations </t>
    </r>
    <r>
      <rPr>
        <sz val="12"/>
        <color rgb="FFFF0000"/>
        <rFont val="Arial"/>
        <family val="2"/>
      </rPr>
      <t>(including contingencies of 10%)</t>
    </r>
  </si>
  <si>
    <r>
      <t xml:space="preserve">as at </t>
    </r>
    <r>
      <rPr>
        <b/>
        <i/>
        <sz val="12"/>
        <rFont val="Times New Roman"/>
        <family val="1"/>
      </rPr>
      <t>23 Apr 2015</t>
    </r>
  </si>
  <si>
    <t>as at 23 Apr 2015</t>
  </si>
  <si>
    <t>&gt;1 Million</t>
  </si>
  <si>
    <t>&gt;10 Million</t>
  </si>
  <si>
    <t>No threhsold</t>
  </si>
  <si>
    <t>&lt;1 Million</t>
  </si>
  <si>
    <t>&lt;200,000</t>
  </si>
  <si>
    <t>&lt;10 Million</t>
  </si>
  <si>
    <t>Shopping (Works)</t>
  </si>
  <si>
    <t>&lt;300,000</t>
  </si>
  <si>
    <t>&gt;500,000</t>
  </si>
  <si>
    <t>All</t>
  </si>
  <si>
    <t>&gt;200,000</t>
  </si>
  <si>
    <t>No threshold</t>
  </si>
  <si>
    <r>
      <t xml:space="preserve">Short list comprising entirely of national consultants: </t>
    </r>
    <r>
      <rPr>
        <sz val="10"/>
        <rFont val="Arial"/>
        <family val="2"/>
      </rPr>
      <t xml:space="preserve">Short list of consultants for services, estimated to cost less than </t>
    </r>
    <r>
      <rPr>
        <sz val="10"/>
        <color rgb="FFFF0000"/>
        <rFont val="Arial"/>
        <family val="2"/>
      </rPr>
      <t>$300,000</t>
    </r>
    <r>
      <rPr>
        <sz val="10"/>
        <rFont val="Arial"/>
        <family val="2"/>
      </rPr>
      <t xml:space="preserve"> equivalent per contract, may comprise entirely of national consultants in accordance with the provisions of paragraph 2.7 of the Consultant Guidelines.</t>
    </r>
  </si>
  <si>
    <t>Technical aspects may be reviewed but not from procurement perspective</t>
  </si>
  <si>
    <t>Lebanon</t>
  </si>
  <si>
    <t>PCB management in the Power Sector project</t>
  </si>
  <si>
    <t>TF018030</t>
  </si>
  <si>
    <t>P122540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</si>
</sst>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[$-409]d\-mmm\-yy;@"/>
    <numFmt numFmtId="170" formatCode="[$-409]mmm\-yy;@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NumberFormat="1" applyFont="1" applyFill="1" applyBorder="1" applyAlignment="1">
      <alignment vertical="top"/>
    </xf>
    <xf numFmtId="166" fontId="4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166" fontId="4" fillId="0" borderId="2" xfId="1" applyNumberFormat="1" applyFont="1" applyFill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top"/>
    </xf>
    <xf numFmtId="166" fontId="4" fillId="2" borderId="2" xfId="1" applyNumberFormat="1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top"/>
    </xf>
    <xf numFmtId="15" fontId="4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6" fontId="4" fillId="3" borderId="0" xfId="1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166" fontId="4" fillId="4" borderId="0" xfId="1" applyNumberFormat="1" applyFont="1" applyFill="1" applyBorder="1" applyAlignment="1">
      <alignment horizontal="center" vertical="top"/>
    </xf>
    <xf numFmtId="1" fontId="6" fillId="0" borderId="3" xfId="1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/>
    </xf>
    <xf numFmtId="15" fontId="3" fillId="4" borderId="3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5" fontId="4" fillId="0" borderId="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6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15" fontId="4" fillId="2" borderId="2" xfId="0" applyNumberFormat="1" applyFont="1" applyFill="1" applyBorder="1" applyAlignment="1">
      <alignment horizontal="center" vertical="top"/>
    </xf>
    <xf numFmtId="15" fontId="4" fillId="4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6" fontId="3" fillId="0" borderId="0" xfId="1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horizontal="center" vertical="top"/>
    </xf>
    <xf numFmtId="1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" fontId="6" fillId="0" borderId="0" xfId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1" fontId="5" fillId="2" borderId="0" xfId="1" applyNumberFormat="1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166" fontId="4" fillId="4" borderId="3" xfId="1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top"/>
    </xf>
    <xf numFmtId="3" fontId="4" fillId="2" borderId="0" xfId="1" applyNumberFormat="1" applyFont="1" applyFill="1" applyBorder="1" applyAlignment="1">
      <alignment horizontal="right" vertical="top"/>
    </xf>
    <xf numFmtId="15" fontId="4" fillId="4" borderId="3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vertical="top"/>
    </xf>
    <xf numFmtId="164" fontId="5" fillId="2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vertical="top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0" fillId="0" borderId="0" xfId="0" applyFont="1" applyAlignment="1"/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7" xfId="0" applyBorder="1"/>
    <xf numFmtId="0" fontId="14" fillId="0" borderId="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5" fillId="0" borderId="0" xfId="2" applyFont="1" applyAlignment="1" applyProtection="1"/>
    <xf numFmtId="0" fontId="15" fillId="0" borderId="0" xfId="2" applyFont="1" applyAlignment="1" applyProtection="1">
      <alignment horizontal="left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0" fontId="3" fillId="9" borderId="11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right" vertical="top"/>
    </xf>
    <xf numFmtId="17" fontId="4" fillId="0" borderId="2" xfId="0" applyNumberFormat="1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center" vertical="top"/>
    </xf>
    <xf numFmtId="17" fontId="4" fillId="0" borderId="3" xfId="0" applyNumberFormat="1" applyFont="1" applyFill="1" applyBorder="1" applyAlignment="1">
      <alignment horizontal="center" vertical="top"/>
    </xf>
    <xf numFmtId="170" fontId="4" fillId="0" borderId="2" xfId="0" applyNumberFormat="1" applyFont="1" applyFill="1" applyBorder="1" applyAlignment="1">
      <alignment horizontal="center" vertical="top"/>
    </xf>
    <xf numFmtId="170" fontId="4" fillId="0" borderId="0" xfId="0" applyNumberFormat="1" applyFont="1" applyFill="1" applyBorder="1" applyAlignment="1">
      <alignment horizontal="center" vertical="top"/>
    </xf>
    <xf numFmtId="170" fontId="4" fillId="0" borderId="3" xfId="0" applyNumberFormat="1" applyFont="1" applyFill="1" applyBorder="1" applyAlignment="1">
      <alignment horizontal="center" vertical="top"/>
    </xf>
    <xf numFmtId="3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5" fontId="4" fillId="0" borderId="2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3" xfId="0" applyNumberFormat="1" applyFont="1" applyFill="1" applyBorder="1" applyAlignment="1">
      <alignment horizontal="center" vertical="top"/>
    </xf>
    <xf numFmtId="15" fontId="3" fillId="4" borderId="0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15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2" xfId="1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15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5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17" fillId="0" borderId="7" xfId="0" applyFont="1" applyFill="1" applyBorder="1"/>
    <xf numFmtId="0" fontId="17" fillId="0" borderId="7" xfId="0" applyFont="1" applyBorder="1"/>
    <xf numFmtId="0" fontId="18" fillId="0" borderId="0" xfId="0" applyFont="1"/>
    <xf numFmtId="15" fontId="17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7" fillId="0" borderId="1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0" fillId="7" borderId="8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vertical="top" wrapText="1"/>
    </xf>
    <xf numFmtId="0" fontId="10" fillId="6" borderId="9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3" xfId="0" applyFont="1" applyFill="1" applyBorder="1" applyAlignment="1">
      <alignment horizontal="left" vertical="top" wrapText="1"/>
    </xf>
    <xf numFmtId="3" fontId="4" fillId="0" borderId="2" xfId="1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3" fontId="4" fillId="0" borderId="3" xfId="1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15" fontId="4" fillId="0" borderId="2" xfId="0" applyNumberFormat="1" applyFont="1" applyFill="1" applyBorder="1" applyAlignment="1">
      <alignment horizontal="center" vertical="top"/>
    </xf>
    <xf numFmtId="15" fontId="4" fillId="0" borderId="0" xfId="0" applyNumberFormat="1" applyFont="1" applyFill="1" applyBorder="1" applyAlignment="1">
      <alignment horizontal="center" vertical="top"/>
    </xf>
    <xf numFmtId="15" fontId="4" fillId="0" borderId="3" xfId="0" applyNumberFormat="1" applyFont="1" applyFill="1" applyBorder="1" applyAlignment="1">
      <alignment horizontal="center" vertical="top"/>
    </xf>
    <xf numFmtId="49" fontId="16" fillId="11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238125</xdr:rowOff>
    </xdr:from>
    <xdr:to>
      <xdr:col>5</xdr:col>
      <xdr:colOff>66675</xdr:colOff>
      <xdr:row>9</xdr:row>
      <xdr:rowOff>0</xdr:rowOff>
    </xdr:to>
    <xdr:sp macro="" textlink="">
      <xdr:nvSpPr>
        <xdr:cNvPr id="5137" name="Rectangle 1"/>
        <xdr:cNvSpPr>
          <a:spLocks noChangeArrowheads="1"/>
        </xdr:cNvSpPr>
      </xdr:nvSpPr>
      <xdr:spPr bwMode="auto">
        <a:xfrm>
          <a:off x="3305175" y="238125"/>
          <a:ext cx="1114425" cy="2066925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11</xdr:col>
      <xdr:colOff>246662</xdr:colOff>
      <xdr:row>18</xdr:row>
      <xdr:rowOff>142756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952750"/>
          <a:ext cx="7904762" cy="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351348</xdr:colOff>
      <xdr:row>29</xdr:row>
      <xdr:rowOff>104600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4248150"/>
          <a:ext cx="8619048" cy="14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16" workbookViewId="0">
      <selection activeCell="I47" sqref="I47"/>
    </sheetView>
  </sheetViews>
  <sheetFormatPr defaultRowHeight="13.2" x14ac:dyDescent="0.25"/>
  <cols>
    <col min="1" max="1" width="4.33203125" style="85" customWidth="1"/>
    <col min="2" max="2" width="40.44140625" style="86" customWidth="1"/>
    <col min="3" max="3" width="24.33203125" customWidth="1"/>
    <col min="4" max="4" width="27.88671875" customWidth="1"/>
  </cols>
  <sheetData>
    <row r="1" spans="1:4" ht="17.399999999999999" x14ac:dyDescent="0.3">
      <c r="A1" s="83"/>
      <c r="B1" s="84" t="s">
        <v>132</v>
      </c>
      <c r="C1" s="84"/>
      <c r="D1" s="84"/>
    </row>
    <row r="3" spans="1:4" x14ac:dyDescent="0.25">
      <c r="A3" s="87" t="s">
        <v>92</v>
      </c>
    </row>
    <row r="4" spans="1:4" x14ac:dyDescent="0.25">
      <c r="A4" s="85" t="s">
        <v>93</v>
      </c>
      <c r="B4" s="88" t="s">
        <v>94</v>
      </c>
    </row>
    <row r="5" spans="1:4" x14ac:dyDescent="0.25">
      <c r="B5" s="89" t="s">
        <v>95</v>
      </c>
      <c r="C5" s="162" t="s">
        <v>184</v>
      </c>
    </row>
    <row r="6" spans="1:4" x14ac:dyDescent="0.25">
      <c r="B6" s="89" t="s">
        <v>96</v>
      </c>
      <c r="C6" s="162" t="s">
        <v>183</v>
      </c>
    </row>
    <row r="7" spans="1:4" x14ac:dyDescent="0.25">
      <c r="B7" s="89" t="s">
        <v>97</v>
      </c>
      <c r="C7" s="162" t="s">
        <v>186</v>
      </c>
    </row>
    <row r="8" spans="1:4" x14ac:dyDescent="0.25">
      <c r="B8" s="89" t="s">
        <v>133</v>
      </c>
      <c r="C8" s="162" t="s">
        <v>185</v>
      </c>
    </row>
    <row r="9" spans="1:4" x14ac:dyDescent="0.25">
      <c r="A9" s="85" t="s">
        <v>98</v>
      </c>
      <c r="B9" s="88" t="s">
        <v>99</v>
      </c>
      <c r="C9" t="s">
        <v>134</v>
      </c>
      <c r="D9" s="163">
        <v>41795</v>
      </c>
    </row>
    <row r="10" spans="1:4" x14ac:dyDescent="0.25">
      <c r="B10" s="88"/>
      <c r="C10" t="s">
        <v>135</v>
      </c>
      <c r="D10" s="163">
        <v>42117</v>
      </c>
    </row>
    <row r="11" spans="1:4" x14ac:dyDescent="0.25">
      <c r="B11" s="88"/>
      <c r="C11" s="162" t="s">
        <v>136</v>
      </c>
    </row>
    <row r="13" spans="1:4" x14ac:dyDescent="0.25">
      <c r="A13" s="85" t="s">
        <v>100</v>
      </c>
      <c r="B13" s="90" t="s">
        <v>101</v>
      </c>
    </row>
    <row r="15" spans="1:4" x14ac:dyDescent="0.25">
      <c r="A15" s="88" t="s">
        <v>102</v>
      </c>
    </row>
    <row r="16" spans="1:4" ht="10.5" customHeight="1" x14ac:dyDescent="0.25">
      <c r="A16" s="88"/>
    </row>
    <row r="17" spans="1:4" ht="10.5" customHeight="1" x14ac:dyDescent="0.25">
      <c r="A17" s="91" t="s">
        <v>93</v>
      </c>
      <c r="B17" s="164" t="s">
        <v>137</v>
      </c>
      <c r="C17" s="165"/>
      <c r="D17" s="165"/>
    </row>
    <row r="18" spans="1:4" ht="44.25" customHeight="1" x14ac:dyDescent="0.25">
      <c r="A18" s="91"/>
      <c r="B18" s="165"/>
      <c r="C18" s="165"/>
      <c r="D18" s="165"/>
    </row>
    <row r="19" spans="1:4" ht="10.5" customHeight="1" x14ac:dyDescent="0.25">
      <c r="A19" s="91"/>
      <c r="B19" s="92"/>
      <c r="C19" s="92"/>
      <c r="D19" s="92"/>
    </row>
    <row r="20" spans="1:4" s="94" customFormat="1" ht="25.5" customHeight="1" x14ac:dyDescent="0.25">
      <c r="A20" s="91" t="s">
        <v>103</v>
      </c>
      <c r="B20" s="93" t="s">
        <v>104</v>
      </c>
      <c r="C20" s="93" t="s">
        <v>105</v>
      </c>
      <c r="D20" s="93" t="s">
        <v>5</v>
      </c>
    </row>
    <row r="21" spans="1:4" x14ac:dyDescent="0.25">
      <c r="A21" s="95"/>
      <c r="B21" s="96" t="s">
        <v>55</v>
      </c>
      <c r="C21" s="160" t="s">
        <v>169</v>
      </c>
      <c r="D21" s="167" t="s">
        <v>182</v>
      </c>
    </row>
    <row r="22" spans="1:4" x14ac:dyDescent="0.25">
      <c r="A22" s="95"/>
      <c r="B22" s="97" t="s">
        <v>54</v>
      </c>
      <c r="C22" s="160" t="s">
        <v>170</v>
      </c>
      <c r="D22" s="168"/>
    </row>
    <row r="23" spans="1:4" x14ac:dyDescent="0.25">
      <c r="A23" s="95"/>
      <c r="B23" s="97" t="s">
        <v>106</v>
      </c>
      <c r="C23" s="160" t="s">
        <v>170</v>
      </c>
      <c r="D23" s="168"/>
    </row>
    <row r="24" spans="1:4" x14ac:dyDescent="0.25">
      <c r="A24" s="95"/>
      <c r="B24" s="98" t="s">
        <v>107</v>
      </c>
      <c r="C24" s="97"/>
      <c r="D24" s="169"/>
    </row>
    <row r="25" spans="1:4" x14ac:dyDescent="0.25">
      <c r="A25" s="95"/>
      <c r="B25" s="93"/>
      <c r="C25" s="93"/>
      <c r="D25" s="93"/>
    </row>
    <row r="26" spans="1:4" ht="26.4" x14ac:dyDescent="0.25">
      <c r="A26" s="91" t="s">
        <v>108</v>
      </c>
      <c r="B26" s="93" t="s">
        <v>109</v>
      </c>
      <c r="C26" s="93" t="s">
        <v>110</v>
      </c>
      <c r="D26" s="93" t="s">
        <v>5</v>
      </c>
    </row>
    <row r="27" spans="1:4" x14ac:dyDescent="0.25">
      <c r="A27" s="95"/>
      <c r="B27" s="96" t="s">
        <v>111</v>
      </c>
      <c r="C27" s="161" t="s">
        <v>171</v>
      </c>
      <c r="D27" s="97"/>
    </row>
    <row r="28" spans="1:4" x14ac:dyDescent="0.25">
      <c r="A28" s="95"/>
      <c r="B28" s="97" t="s">
        <v>112</v>
      </c>
      <c r="C28" s="161" t="s">
        <v>172</v>
      </c>
      <c r="D28" s="97"/>
    </row>
    <row r="29" spans="1:4" x14ac:dyDescent="0.25">
      <c r="A29" s="95"/>
      <c r="B29" s="97" t="s">
        <v>113</v>
      </c>
      <c r="C29" s="161" t="s">
        <v>173</v>
      </c>
      <c r="D29" s="97"/>
    </row>
    <row r="30" spans="1:4" x14ac:dyDescent="0.25">
      <c r="A30" s="95"/>
      <c r="B30" s="97" t="s">
        <v>114</v>
      </c>
      <c r="C30" s="161" t="s">
        <v>171</v>
      </c>
      <c r="D30" s="97"/>
    </row>
    <row r="31" spans="1:4" x14ac:dyDescent="0.25">
      <c r="A31" s="95"/>
      <c r="B31" s="97" t="s">
        <v>115</v>
      </c>
      <c r="C31" s="161" t="s">
        <v>174</v>
      </c>
      <c r="D31" s="97"/>
    </row>
    <row r="32" spans="1:4" x14ac:dyDescent="0.25">
      <c r="A32" s="95"/>
      <c r="B32" s="97" t="s">
        <v>175</v>
      </c>
      <c r="C32" s="161" t="s">
        <v>176</v>
      </c>
      <c r="D32" s="97"/>
    </row>
    <row r="33" spans="1:5" x14ac:dyDescent="0.25">
      <c r="A33" s="95"/>
      <c r="B33" s="97" t="s">
        <v>116</v>
      </c>
      <c r="C33" s="161" t="s">
        <v>171</v>
      </c>
      <c r="D33" s="97"/>
    </row>
    <row r="34" spans="1:5" x14ac:dyDescent="0.25">
      <c r="A34" s="95"/>
      <c r="B34" s="98" t="s">
        <v>117</v>
      </c>
      <c r="C34" s="97"/>
      <c r="D34" s="97"/>
    </row>
    <row r="35" spans="1:5" x14ac:dyDescent="0.25">
      <c r="A35" s="95"/>
    </row>
    <row r="36" spans="1:5" x14ac:dyDescent="0.25">
      <c r="A36" s="95" t="s">
        <v>98</v>
      </c>
      <c r="B36" s="164" t="s">
        <v>138</v>
      </c>
      <c r="C36" s="165"/>
      <c r="D36" s="165"/>
    </row>
    <row r="37" spans="1:5" x14ac:dyDescent="0.25">
      <c r="A37" s="95"/>
      <c r="B37" s="165"/>
      <c r="C37" s="165"/>
      <c r="D37" s="165"/>
    </row>
    <row r="38" spans="1:5" x14ac:dyDescent="0.25">
      <c r="A38" s="95"/>
    </row>
    <row r="39" spans="1:5" x14ac:dyDescent="0.25">
      <c r="A39" s="95" t="s">
        <v>100</v>
      </c>
      <c r="B39" s="164" t="s">
        <v>139</v>
      </c>
      <c r="C39" s="165"/>
      <c r="D39" s="165"/>
    </row>
    <row r="40" spans="1:5" x14ac:dyDescent="0.25">
      <c r="A40" s="95"/>
      <c r="B40" s="165"/>
      <c r="C40" s="165"/>
      <c r="D40" s="165"/>
    </row>
    <row r="41" spans="1:5" x14ac:dyDescent="0.25">
      <c r="A41" s="95"/>
    </row>
    <row r="42" spans="1:5" ht="18.75" customHeight="1" x14ac:dyDescent="0.25">
      <c r="A42" s="95" t="s">
        <v>118</v>
      </c>
      <c r="B42" s="166" t="s">
        <v>140</v>
      </c>
      <c r="C42" s="166"/>
      <c r="D42" s="166"/>
    </row>
    <row r="43" spans="1:5" ht="12" customHeight="1" x14ac:dyDescent="0.25">
      <c r="A43" s="95"/>
      <c r="B43" s="99"/>
      <c r="C43" s="99"/>
      <c r="D43" s="99"/>
    </row>
    <row r="44" spans="1:5" ht="30" customHeight="1" x14ac:dyDescent="0.25">
      <c r="A44" s="95" t="s">
        <v>119</v>
      </c>
      <c r="B44" s="164" t="s">
        <v>146</v>
      </c>
      <c r="C44" s="164"/>
      <c r="D44" s="164"/>
    </row>
    <row r="45" spans="1:5" x14ac:dyDescent="0.25">
      <c r="A45" s="95"/>
    </row>
    <row r="46" spans="1:5" ht="19.5" customHeight="1" x14ac:dyDescent="0.25">
      <c r="A46" s="95" t="s">
        <v>120</v>
      </c>
      <c r="B46" s="164" t="s">
        <v>141</v>
      </c>
      <c r="C46" s="164"/>
      <c r="D46" s="164"/>
      <c r="E46" s="100"/>
    </row>
    <row r="47" spans="1:5" x14ac:dyDescent="0.25">
      <c r="A47" s="95"/>
    </row>
    <row r="48" spans="1:5" x14ac:dyDescent="0.25">
      <c r="A48" s="88" t="s">
        <v>121</v>
      </c>
    </row>
    <row r="50" spans="1:4" x14ac:dyDescent="0.25">
      <c r="A50" s="91" t="s">
        <v>93</v>
      </c>
      <c r="B50" s="164" t="s">
        <v>122</v>
      </c>
      <c r="C50" s="165"/>
      <c r="D50" s="165"/>
    </row>
    <row r="51" spans="1:4" x14ac:dyDescent="0.25">
      <c r="B51" s="165"/>
      <c r="C51" s="165"/>
      <c r="D51" s="165"/>
    </row>
    <row r="53" spans="1:4" s="94" customFormat="1" ht="25.5" customHeight="1" x14ac:dyDescent="0.25">
      <c r="A53" s="91" t="s">
        <v>103</v>
      </c>
      <c r="B53" s="93" t="s">
        <v>104</v>
      </c>
      <c r="C53" s="93" t="s">
        <v>105</v>
      </c>
      <c r="D53" s="93" t="s">
        <v>5</v>
      </c>
    </row>
    <row r="54" spans="1:4" x14ac:dyDescent="0.25">
      <c r="A54" s="95"/>
      <c r="B54" s="96" t="s">
        <v>123</v>
      </c>
      <c r="C54" s="161" t="s">
        <v>177</v>
      </c>
      <c r="D54" s="167" t="s">
        <v>182</v>
      </c>
    </row>
    <row r="55" spans="1:4" x14ac:dyDescent="0.25">
      <c r="A55" s="95"/>
      <c r="B55" s="97" t="s">
        <v>124</v>
      </c>
      <c r="C55" s="161" t="s">
        <v>178</v>
      </c>
      <c r="D55" s="168"/>
    </row>
    <row r="56" spans="1:4" x14ac:dyDescent="0.25">
      <c r="A56" s="95"/>
      <c r="B56" s="97" t="s">
        <v>125</v>
      </c>
      <c r="C56" s="161" t="s">
        <v>179</v>
      </c>
      <c r="D56" s="168"/>
    </row>
    <row r="57" spans="1:4" x14ac:dyDescent="0.25">
      <c r="A57" s="95"/>
      <c r="B57" s="101" t="s">
        <v>126</v>
      </c>
      <c r="C57" s="161" t="s">
        <v>178</v>
      </c>
      <c r="D57" s="168"/>
    </row>
    <row r="58" spans="1:4" x14ac:dyDescent="0.25">
      <c r="A58" s="95"/>
      <c r="B58" s="98" t="s">
        <v>107</v>
      </c>
      <c r="C58" s="102"/>
      <c r="D58" s="169"/>
    </row>
    <row r="59" spans="1:4" x14ac:dyDescent="0.25">
      <c r="A59" s="95"/>
      <c r="B59" s="103"/>
      <c r="C59" s="93"/>
      <c r="D59" s="93"/>
    </row>
    <row r="60" spans="1:4" ht="26.4" x14ac:dyDescent="0.25">
      <c r="A60" s="91" t="s">
        <v>108</v>
      </c>
      <c r="B60" s="93" t="s">
        <v>109</v>
      </c>
      <c r="C60" s="93" t="s">
        <v>110</v>
      </c>
      <c r="D60" s="93" t="s">
        <v>5</v>
      </c>
    </row>
    <row r="61" spans="1:4" x14ac:dyDescent="0.25">
      <c r="A61" s="95"/>
      <c r="B61" s="96" t="s">
        <v>24</v>
      </c>
      <c r="C61" s="161" t="s">
        <v>180</v>
      </c>
      <c r="D61" s="97"/>
    </row>
    <row r="62" spans="1:4" x14ac:dyDescent="0.25">
      <c r="A62" s="95"/>
      <c r="B62" s="97" t="s">
        <v>144</v>
      </c>
      <c r="C62" s="161" t="s">
        <v>176</v>
      </c>
      <c r="D62" s="97"/>
    </row>
    <row r="63" spans="1:4" x14ac:dyDescent="0.25">
      <c r="A63" s="95"/>
      <c r="B63" s="97" t="s">
        <v>145</v>
      </c>
      <c r="C63" s="161" t="s">
        <v>176</v>
      </c>
      <c r="D63" s="97"/>
    </row>
    <row r="64" spans="1:4" x14ac:dyDescent="0.25">
      <c r="A64" s="95"/>
      <c r="B64" s="97" t="s">
        <v>127</v>
      </c>
      <c r="C64" s="161" t="s">
        <v>176</v>
      </c>
      <c r="D64" s="97"/>
    </row>
    <row r="65" spans="1:4" x14ac:dyDescent="0.25">
      <c r="A65" s="95"/>
      <c r="B65" s="97" t="s">
        <v>52</v>
      </c>
      <c r="C65" s="161" t="s">
        <v>176</v>
      </c>
      <c r="D65" s="97"/>
    </row>
    <row r="66" spans="1:4" x14ac:dyDescent="0.25">
      <c r="A66" s="95"/>
      <c r="B66" s="97" t="s">
        <v>124</v>
      </c>
      <c r="C66" s="161" t="s">
        <v>180</v>
      </c>
      <c r="D66" s="97"/>
    </row>
    <row r="67" spans="1:4" x14ac:dyDescent="0.25">
      <c r="A67" s="95"/>
      <c r="B67" s="97" t="s">
        <v>125</v>
      </c>
      <c r="C67" s="161" t="s">
        <v>180</v>
      </c>
      <c r="D67" s="97"/>
    </row>
    <row r="68" spans="1:4" x14ac:dyDescent="0.25">
      <c r="A68" s="95"/>
      <c r="B68" s="101" t="s">
        <v>126</v>
      </c>
      <c r="C68" s="161" t="s">
        <v>180</v>
      </c>
      <c r="D68" s="97"/>
    </row>
    <row r="69" spans="1:4" x14ac:dyDescent="0.25">
      <c r="A69" s="95"/>
      <c r="B69" s="98" t="s">
        <v>117</v>
      </c>
      <c r="C69" s="97"/>
      <c r="D69" s="97"/>
    </row>
    <row r="71" spans="1:4" ht="42" customHeight="1" x14ac:dyDescent="0.25">
      <c r="A71" s="95" t="s">
        <v>98</v>
      </c>
      <c r="B71" s="164" t="s">
        <v>181</v>
      </c>
      <c r="C71" s="165"/>
      <c r="D71" s="165"/>
    </row>
    <row r="72" spans="1:4" x14ac:dyDescent="0.25">
      <c r="B72" t="s">
        <v>128</v>
      </c>
      <c r="C72" s="104" t="s">
        <v>129</v>
      </c>
    </row>
    <row r="73" spans="1:4" x14ac:dyDescent="0.25">
      <c r="B73" s="105"/>
    </row>
    <row r="74" spans="1:4" ht="30.75" customHeight="1" x14ac:dyDescent="0.25">
      <c r="A74" s="95" t="s">
        <v>100</v>
      </c>
      <c r="B74" s="164" t="s">
        <v>142</v>
      </c>
      <c r="C74" s="165"/>
      <c r="D74" s="165"/>
    </row>
    <row r="76" spans="1:4" ht="24.75" customHeight="1" x14ac:dyDescent="0.25">
      <c r="A76" s="95" t="s">
        <v>118</v>
      </c>
      <c r="B76" s="164" t="s">
        <v>130</v>
      </c>
      <c r="C76" s="165"/>
      <c r="D76" s="165"/>
    </row>
    <row r="78" spans="1:4" ht="42.75" customHeight="1" x14ac:dyDescent="0.25">
      <c r="A78" s="164" t="s">
        <v>131</v>
      </c>
      <c r="B78" s="164"/>
      <c r="C78" s="164"/>
      <c r="D78" s="164"/>
    </row>
    <row r="79" spans="1:4" x14ac:dyDescent="0.25">
      <c r="B79" s="164"/>
      <c r="C79" s="165"/>
      <c r="D79" s="165"/>
    </row>
  </sheetData>
  <mergeCells count="14">
    <mergeCell ref="B17:D18"/>
    <mergeCell ref="B36:D37"/>
    <mergeCell ref="B39:D40"/>
    <mergeCell ref="B42:D42"/>
    <mergeCell ref="B79:D79"/>
    <mergeCell ref="B44:D44"/>
    <mergeCell ref="B46:D46"/>
    <mergeCell ref="B50:D51"/>
    <mergeCell ref="B71:D71"/>
    <mergeCell ref="B74:D74"/>
    <mergeCell ref="B76:D76"/>
    <mergeCell ref="A78:D78"/>
    <mergeCell ref="D54:D58"/>
    <mergeCell ref="D21:D24"/>
  </mergeCells>
  <hyperlinks>
    <hyperlink ref="C7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I47" sqref="I47"/>
    </sheetView>
  </sheetViews>
  <sheetFormatPr defaultRowHeight="13.2" x14ac:dyDescent="0.25"/>
  <cols>
    <col min="1" max="1" width="10.88671875" customWidth="1"/>
    <col min="2" max="2" width="12.109375" customWidth="1"/>
    <col min="3" max="3" width="14.5546875" customWidth="1"/>
    <col min="4" max="4" width="13.109375" customWidth="1"/>
    <col min="5" max="5" width="14.5546875" customWidth="1"/>
    <col min="6" max="6" width="14.6640625" customWidth="1"/>
  </cols>
  <sheetData>
    <row r="1" spans="1:6" ht="36" customHeight="1" thickBot="1" x14ac:dyDescent="0.3"/>
    <row r="2" spans="1:6" ht="13.8" thickBot="1" x14ac:dyDescent="0.3">
      <c r="A2" s="174"/>
      <c r="B2" s="175"/>
      <c r="C2" s="176" t="s">
        <v>66</v>
      </c>
      <c r="D2" s="177"/>
      <c r="E2" s="177"/>
      <c r="F2" s="178"/>
    </row>
    <row r="3" spans="1:6" ht="53.4" thickBot="1" x14ac:dyDescent="0.3">
      <c r="A3" s="179" t="s">
        <v>67</v>
      </c>
      <c r="B3" s="180"/>
      <c r="C3" s="63" t="s">
        <v>68</v>
      </c>
      <c r="D3" s="63" t="s">
        <v>69</v>
      </c>
      <c r="E3" s="63" t="s">
        <v>70</v>
      </c>
      <c r="F3" s="63" t="s">
        <v>71</v>
      </c>
    </row>
    <row r="4" spans="1:6" ht="13.8" thickBot="1" x14ac:dyDescent="0.3">
      <c r="A4" s="170" t="s">
        <v>72</v>
      </c>
      <c r="B4" s="171"/>
      <c r="C4" s="64" t="s">
        <v>73</v>
      </c>
      <c r="D4" s="64" t="s">
        <v>74</v>
      </c>
      <c r="E4" s="64" t="s">
        <v>75</v>
      </c>
      <c r="F4" s="64" t="s">
        <v>76</v>
      </c>
    </row>
    <row r="5" spans="1:6" ht="13.8" thickBot="1" x14ac:dyDescent="0.3">
      <c r="A5" s="170" t="s">
        <v>55</v>
      </c>
      <c r="B5" s="171"/>
      <c r="C5" s="64" t="s">
        <v>77</v>
      </c>
      <c r="D5" s="64" t="s">
        <v>78</v>
      </c>
      <c r="E5" s="64" t="s">
        <v>79</v>
      </c>
      <c r="F5" s="64" t="s">
        <v>73</v>
      </c>
    </row>
    <row r="6" spans="1:6" ht="13.8" thickBot="1" x14ac:dyDescent="0.3">
      <c r="A6" s="170" t="s">
        <v>80</v>
      </c>
      <c r="B6" s="171"/>
      <c r="C6" s="64" t="s">
        <v>77</v>
      </c>
      <c r="D6" s="64" t="s">
        <v>78</v>
      </c>
      <c r="E6" s="64" t="s">
        <v>79</v>
      </c>
      <c r="F6" s="64" t="s">
        <v>73</v>
      </c>
    </row>
    <row r="7" spans="1:6" ht="13.8" thickBot="1" x14ac:dyDescent="0.3">
      <c r="A7" s="172" t="s">
        <v>81</v>
      </c>
      <c r="B7" s="65" t="s">
        <v>56</v>
      </c>
      <c r="C7" s="64" t="s">
        <v>82</v>
      </c>
      <c r="D7" s="64" t="s">
        <v>77</v>
      </c>
      <c r="E7" s="64" t="s">
        <v>78</v>
      </c>
      <c r="F7" s="64" t="s">
        <v>83</v>
      </c>
    </row>
    <row r="8" spans="1:6" ht="13.8" thickBot="1" x14ac:dyDescent="0.3">
      <c r="A8" s="173"/>
      <c r="B8" s="65" t="s">
        <v>57</v>
      </c>
      <c r="C8" s="64" t="s">
        <v>84</v>
      </c>
      <c r="D8" s="64" t="s">
        <v>82</v>
      </c>
      <c r="E8" s="64" t="s">
        <v>85</v>
      </c>
      <c r="F8" s="64" t="s">
        <v>77</v>
      </c>
    </row>
    <row r="9" spans="1:6" x14ac:dyDescent="0.25">
      <c r="A9" s="54"/>
      <c r="B9" s="54"/>
      <c r="C9" s="54"/>
      <c r="D9" s="54"/>
      <c r="E9" s="54"/>
      <c r="F9" s="54"/>
    </row>
  </sheetData>
  <mergeCells count="7">
    <mergeCell ref="A6:B6"/>
    <mergeCell ref="A7:A8"/>
    <mergeCell ref="A2:B2"/>
    <mergeCell ref="C2:F2"/>
    <mergeCell ref="A3:B3"/>
    <mergeCell ref="A4:B4"/>
    <mergeCell ref="A5:B5"/>
  </mergeCells>
  <phoneticPr fontId="9" type="noConversion"/>
  <pageMargins left="0.75" right="0.75" top="1" bottom="1" header="0.5" footer="0.5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B1:W10"/>
  <sheetViews>
    <sheetView showGridLines="0" showZeros="0" topLeftCell="G1" zoomScale="80" zoomScaleNormal="80" zoomScaleSheetLayoutView="114" workbookViewId="0">
      <selection activeCell="U1" sqref="U1:V1048576"/>
    </sheetView>
  </sheetViews>
  <sheetFormatPr defaultColWidth="9.109375" defaultRowHeight="15.6" x14ac:dyDescent="0.25"/>
  <cols>
    <col min="1" max="1" width="9.109375" style="11"/>
    <col min="2" max="2" width="4.6640625" style="12" customWidth="1"/>
    <col min="3" max="3" width="10.109375" style="13" customWidth="1"/>
    <col min="4" max="4" width="10.6640625" style="13" customWidth="1"/>
    <col min="5" max="5" width="24.6640625" style="14" customWidth="1"/>
    <col min="6" max="6" width="6.44140625" style="4" customWidth="1"/>
    <col min="7" max="7" width="7" style="5" customWidth="1"/>
    <col min="8" max="8" width="12" style="2" customWidth="1"/>
    <col min="9" max="9" width="6.44140625" style="6" customWidth="1"/>
    <col min="10" max="10" width="12.44140625" style="2" customWidth="1"/>
    <col min="11" max="11" width="6.44140625" style="6" customWidth="1"/>
    <col min="12" max="12" width="12.5546875" style="2" customWidth="1"/>
    <col min="13" max="13" width="6.44140625" style="6" customWidth="1"/>
    <col min="14" max="14" width="12.6640625" style="5" customWidth="1"/>
    <col min="15" max="15" width="5.6640625" style="8" customWidth="1"/>
    <col min="16" max="16" width="12.6640625" style="4" bestFit="1" customWidth="1"/>
    <col min="17" max="18" width="5.88671875" style="8" customWidth="1"/>
    <col min="19" max="20" width="13.6640625" style="4" customWidth="1"/>
    <col min="21" max="21" width="15" style="9" customWidth="1"/>
    <col min="22" max="22" width="15" style="120" customWidth="1"/>
    <col min="23" max="23" width="20.5546875" style="10" customWidth="1"/>
    <col min="24" max="24" width="1.5546875" style="11" customWidth="1"/>
    <col min="25" max="16384" width="9.109375" style="11"/>
  </cols>
  <sheetData>
    <row r="1" spans="2:23" ht="36" customHeight="1" x14ac:dyDescent="0.25">
      <c r="B1" s="61"/>
      <c r="C1" s="181" t="s">
        <v>90</v>
      </c>
      <c r="D1" s="181"/>
      <c r="E1" s="181"/>
    </row>
    <row r="2" spans="2:23" ht="15.75" customHeight="1" x14ac:dyDescent="0.25">
      <c r="B2" s="62"/>
      <c r="C2" s="182" t="s">
        <v>168</v>
      </c>
      <c r="D2" s="182"/>
      <c r="E2" s="182"/>
    </row>
    <row r="3" spans="2:23" ht="9" customHeight="1" thickBot="1" x14ac:dyDescent="0.3">
      <c r="B3" s="67"/>
      <c r="G3" s="15"/>
      <c r="H3" s="16"/>
      <c r="I3" s="68"/>
      <c r="J3" s="69"/>
      <c r="K3" s="68"/>
      <c r="L3" s="69"/>
      <c r="M3" s="68"/>
      <c r="N3" s="66"/>
      <c r="O3" s="70"/>
      <c r="P3" s="11"/>
      <c r="Q3" s="70"/>
      <c r="R3" s="70"/>
      <c r="S3" s="18"/>
      <c r="T3" s="71"/>
      <c r="U3" s="72"/>
      <c r="V3" s="72"/>
      <c r="W3" s="66"/>
    </row>
    <row r="4" spans="2:23" s="1" customFormat="1" ht="106.95" customHeight="1" thickBot="1" x14ac:dyDescent="0.3">
      <c r="B4" s="106" t="s">
        <v>3</v>
      </c>
      <c r="C4" s="106" t="s">
        <v>28</v>
      </c>
      <c r="D4" s="106" t="s">
        <v>61</v>
      </c>
      <c r="E4" s="107" t="s">
        <v>11</v>
      </c>
      <c r="F4" s="106" t="s">
        <v>12</v>
      </c>
      <c r="G4" s="109" t="s">
        <v>10</v>
      </c>
      <c r="H4" s="110" t="s">
        <v>40</v>
      </c>
      <c r="I4" s="111" t="s">
        <v>25</v>
      </c>
      <c r="J4" s="110" t="s">
        <v>41</v>
      </c>
      <c r="K4" s="111" t="s">
        <v>25</v>
      </c>
      <c r="L4" s="110" t="s">
        <v>13</v>
      </c>
      <c r="M4" s="111" t="s">
        <v>25</v>
      </c>
      <c r="N4" s="107" t="s">
        <v>86</v>
      </c>
      <c r="O4" s="111" t="s">
        <v>25</v>
      </c>
      <c r="P4" s="107" t="s">
        <v>87</v>
      </c>
      <c r="Q4" s="112" t="s">
        <v>26</v>
      </c>
      <c r="R4" s="112" t="s">
        <v>27</v>
      </c>
      <c r="S4" s="107" t="s">
        <v>20</v>
      </c>
      <c r="T4" s="107" t="s">
        <v>21</v>
      </c>
      <c r="U4" s="113" t="s">
        <v>88</v>
      </c>
      <c r="V4" s="123" t="s">
        <v>147</v>
      </c>
      <c r="W4" s="107" t="s">
        <v>5</v>
      </c>
    </row>
    <row r="5" spans="2:23" ht="15" x14ac:dyDescent="0.25">
      <c r="B5" s="11"/>
      <c r="E5" s="20"/>
      <c r="G5" s="4"/>
      <c r="H5" s="22"/>
      <c r="I5" s="23"/>
      <c r="J5" s="22"/>
      <c r="K5" s="23"/>
      <c r="L5" s="22"/>
      <c r="M5" s="23"/>
      <c r="N5" s="11"/>
      <c r="O5" s="11"/>
      <c r="P5" s="11"/>
      <c r="Q5" s="11"/>
      <c r="R5" s="11"/>
      <c r="S5" s="11"/>
      <c r="T5" s="11"/>
      <c r="U5" s="24"/>
      <c r="V5" s="24"/>
      <c r="W5" s="11"/>
    </row>
    <row r="6" spans="2:23" ht="21" customHeight="1" x14ac:dyDescent="0.25">
      <c r="B6" s="134" t="s">
        <v>1</v>
      </c>
      <c r="C6" s="198" t="s">
        <v>89</v>
      </c>
      <c r="D6" s="198" t="s">
        <v>149</v>
      </c>
      <c r="E6" s="198" t="s">
        <v>148</v>
      </c>
      <c r="F6" s="192" t="s">
        <v>8</v>
      </c>
      <c r="G6" s="195" t="s">
        <v>9</v>
      </c>
      <c r="H6" s="26">
        <v>42200</v>
      </c>
      <c r="I6" s="27">
        <v>14</v>
      </c>
      <c r="J6" s="26">
        <f>H6+I6</f>
        <v>42214</v>
      </c>
      <c r="K6" s="27">
        <v>14</v>
      </c>
      <c r="L6" s="26">
        <f>J6+K6</f>
        <v>42228</v>
      </c>
      <c r="M6" s="27">
        <v>14</v>
      </c>
      <c r="N6" s="29">
        <f>L6+M6</f>
        <v>42242</v>
      </c>
      <c r="O6" s="28">
        <v>2</v>
      </c>
      <c r="P6" s="26">
        <f>N6+O6</f>
        <v>42244</v>
      </c>
      <c r="Q6" s="30">
        <f>4*12*30.5</f>
        <v>1464</v>
      </c>
      <c r="R6" s="28">
        <f t="shared" ref="R6:R8" si="0">Q6/30.5</f>
        <v>48</v>
      </c>
      <c r="S6" s="136">
        <f t="shared" ref="S6:S8" si="1">P6+Q6</f>
        <v>43708</v>
      </c>
      <c r="T6" s="31" t="s">
        <v>8</v>
      </c>
      <c r="U6" s="183"/>
      <c r="V6" s="128"/>
      <c r="W6" s="186"/>
    </row>
    <row r="7" spans="2:23" ht="15" x14ac:dyDescent="0.25">
      <c r="B7" s="135" t="s">
        <v>2</v>
      </c>
      <c r="C7" s="199"/>
      <c r="D7" s="199"/>
      <c r="E7" s="199"/>
      <c r="F7" s="193"/>
      <c r="G7" s="196"/>
      <c r="H7" s="34">
        <v>42309</v>
      </c>
      <c r="I7" s="6">
        <v>14</v>
      </c>
      <c r="J7" s="2">
        <f>H7+I7</f>
        <v>42323</v>
      </c>
      <c r="K7" s="6">
        <v>14</v>
      </c>
      <c r="L7" s="2">
        <f>J7+K7</f>
        <v>42337</v>
      </c>
      <c r="M7" s="6">
        <v>14</v>
      </c>
      <c r="N7" s="2">
        <f>L7+M7</f>
        <v>42351</v>
      </c>
      <c r="O7" s="35">
        <v>2</v>
      </c>
      <c r="P7" s="2">
        <f>N7+O7</f>
        <v>42353</v>
      </c>
      <c r="Q7" s="35">
        <f>Q6</f>
        <v>1464</v>
      </c>
      <c r="R7" s="35">
        <f t="shared" si="0"/>
        <v>48</v>
      </c>
      <c r="S7" s="137">
        <f t="shared" si="1"/>
        <v>43817</v>
      </c>
      <c r="T7" s="36" t="s">
        <v>8</v>
      </c>
      <c r="U7" s="184"/>
      <c r="V7" s="129"/>
      <c r="W7" s="187"/>
    </row>
    <row r="8" spans="2:23" x14ac:dyDescent="0.25">
      <c r="B8" s="37" t="s">
        <v>0</v>
      </c>
      <c r="C8" s="200"/>
      <c r="D8" s="200"/>
      <c r="E8" s="200"/>
      <c r="F8" s="194"/>
      <c r="G8" s="197"/>
      <c r="H8" s="73"/>
      <c r="I8" s="39">
        <f>J8-H8</f>
        <v>0</v>
      </c>
      <c r="J8" s="73"/>
      <c r="K8" s="39">
        <f>L8-J8</f>
        <v>0</v>
      </c>
      <c r="L8" s="73"/>
      <c r="M8" s="39">
        <f>N8-L8</f>
        <v>0</v>
      </c>
      <c r="N8" s="73"/>
      <c r="O8" s="39">
        <f>P8-N8</f>
        <v>0</v>
      </c>
      <c r="P8" s="73"/>
      <c r="Q8" s="74"/>
      <c r="R8" s="42">
        <f t="shared" si="0"/>
        <v>0</v>
      </c>
      <c r="S8" s="138">
        <f t="shared" si="1"/>
        <v>0</v>
      </c>
      <c r="T8" s="41"/>
      <c r="U8" s="185"/>
      <c r="V8" s="130"/>
      <c r="W8" s="188"/>
    </row>
    <row r="9" spans="2:23" x14ac:dyDescent="0.25">
      <c r="E9" s="133"/>
    </row>
    <row r="10" spans="2:23" x14ac:dyDescent="0.25">
      <c r="E10" s="133"/>
    </row>
  </sheetData>
  <autoFilter ref="B5:AV8"/>
  <mergeCells count="9">
    <mergeCell ref="C6:C8"/>
    <mergeCell ref="D6:D8"/>
    <mergeCell ref="C1:E1"/>
    <mergeCell ref="C2:E2"/>
    <mergeCell ref="E6:E8"/>
    <mergeCell ref="U6:U8"/>
    <mergeCell ref="W6:W8"/>
    <mergeCell ref="F6:F8"/>
    <mergeCell ref="G6:G8"/>
  </mergeCells>
  <phoneticPr fontId="0" type="noConversion"/>
  <printOptions horizontalCentered="1"/>
  <pageMargins left="0.77" right="0.88" top="1.42" bottom="0.84" header="0.71" footer="0.21"/>
  <pageSetup paperSize="9" scale="65" fitToHeight="9" orientation="landscape" r:id="rId1"/>
  <headerFooter alignWithMargins="0">
    <oddHeader xml:space="preserve">&amp;C&amp;12insert Country
Insert Project name
</oddHeader>
    <oddFooter>&amp;L&amp;F&amp;CPage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AR20"/>
  <sheetViews>
    <sheetView showGridLines="0" showZeros="0" zoomScale="60" zoomScaleNormal="60" zoomScaleSheetLayoutView="114" workbookViewId="0">
      <pane ySplit="9120" topLeftCell="A34"/>
      <selection activeCell="AL24" sqref="AL24"/>
      <selection pane="bottomLeft" activeCell="A34" sqref="A34"/>
    </sheetView>
  </sheetViews>
  <sheetFormatPr defaultColWidth="8.88671875" defaultRowHeight="15.6" x14ac:dyDescent="0.25"/>
  <cols>
    <col min="1" max="1" width="8.88671875" style="11"/>
    <col min="2" max="2" width="4.6640625" style="12" customWidth="1"/>
    <col min="3" max="3" width="10.109375" style="13" customWidth="1"/>
    <col min="4" max="4" width="7.5546875" style="13" customWidth="1"/>
    <col min="5" max="5" width="47.33203125" style="14" customWidth="1"/>
    <col min="6" max="6" width="17.109375" style="14" hidden="1" customWidth="1"/>
    <col min="7" max="7" width="7.6640625" style="4" bestFit="1" customWidth="1"/>
    <col min="8" max="8" width="8.109375" style="15" customWidth="1"/>
    <col min="9" max="9" width="13.109375" style="16" hidden="1" customWidth="1"/>
    <col min="10" max="10" width="4.88671875" style="8" hidden="1" customWidth="1"/>
    <col min="11" max="11" width="14" style="16" hidden="1" customWidth="1"/>
    <col min="12" max="12" width="4.88671875" style="8" hidden="1" customWidth="1"/>
    <col min="13" max="13" width="14.33203125" style="16" hidden="1" customWidth="1"/>
    <col min="14" max="14" width="4.88671875" style="8" hidden="1" customWidth="1"/>
    <col min="15" max="15" width="14.5546875" style="16" hidden="1" customWidth="1"/>
    <col min="16" max="16" width="4.88671875" style="8" hidden="1" customWidth="1"/>
    <col min="17" max="17" width="13.5546875" style="16" hidden="1" customWidth="1"/>
    <col min="18" max="18" width="4.88671875" style="8" hidden="1" customWidth="1"/>
    <col min="19" max="19" width="13.5546875" style="16" hidden="1" customWidth="1"/>
    <col min="20" max="20" width="4.88671875" style="8" hidden="1" customWidth="1"/>
    <col min="21" max="21" width="13" style="11" customWidth="1"/>
    <col min="22" max="22" width="4.88671875" style="8" hidden="1" customWidth="1"/>
    <col min="23" max="23" width="13" style="11" hidden="1" customWidth="1"/>
    <col min="24" max="24" width="4.88671875" style="8" hidden="1" customWidth="1"/>
    <col min="25" max="25" width="15" style="11" hidden="1" customWidth="1"/>
    <col min="26" max="26" width="4.88671875" style="8" hidden="1" customWidth="1"/>
    <col min="27" max="27" width="13.6640625" style="11" customWidth="1"/>
    <col min="28" max="28" width="4.88671875" style="8" hidden="1" customWidth="1"/>
    <col min="29" max="29" width="14.44140625" style="11" hidden="1" customWidth="1"/>
    <col min="30" max="30" width="4.88671875" style="8" hidden="1" customWidth="1"/>
    <col min="31" max="31" width="16.33203125" style="11" customWidth="1"/>
    <col min="32" max="32" width="4.88671875" style="8" hidden="1" customWidth="1"/>
    <col min="33" max="33" width="13.109375" style="11" hidden="1" customWidth="1"/>
    <col min="34" max="34" width="4.88671875" style="8" hidden="1" customWidth="1"/>
    <col min="35" max="35" width="15.5546875" style="11" hidden="1" customWidth="1"/>
    <col min="36" max="36" width="4.88671875" style="8" hidden="1" customWidth="1"/>
    <col min="37" max="37" width="14" style="11" customWidth="1"/>
    <col min="38" max="38" width="9.6640625" style="8" customWidth="1"/>
    <col min="39" max="39" width="5.88671875" style="8" customWidth="1"/>
    <col min="40" max="40" width="16.5546875" style="11" customWidth="1"/>
    <col min="41" max="41" width="16.109375" style="11" customWidth="1"/>
    <col min="42" max="42" width="14" style="11" customWidth="1"/>
    <col min="43" max="43" width="14" style="119" customWidth="1"/>
    <col min="44" max="44" width="16.6640625" style="11" customWidth="1"/>
    <col min="45" max="45" width="2" style="11" customWidth="1"/>
    <col min="46" max="16384" width="8.88671875" style="11"/>
  </cols>
  <sheetData>
    <row r="1" spans="2:44" ht="15.75" customHeight="1" x14ac:dyDescent="0.25">
      <c r="B1" s="61"/>
      <c r="C1" s="181" t="s">
        <v>30</v>
      </c>
      <c r="D1" s="181"/>
      <c r="E1" s="181"/>
      <c r="F1" s="61"/>
    </row>
    <row r="2" spans="2:44" ht="15.75" customHeight="1" x14ac:dyDescent="0.25">
      <c r="B2" s="62"/>
      <c r="C2" s="182" t="s">
        <v>167</v>
      </c>
      <c r="D2" s="182"/>
      <c r="E2" s="182"/>
      <c r="F2" s="62"/>
    </row>
    <row r="3" spans="2:44" ht="10.199999999999999" customHeight="1" thickBot="1" x14ac:dyDescent="0.3">
      <c r="F3" s="69"/>
      <c r="I3" s="69"/>
      <c r="J3" s="77"/>
      <c r="K3" s="69"/>
      <c r="L3" s="77"/>
      <c r="M3" s="69"/>
      <c r="N3" s="77"/>
      <c r="O3" s="69"/>
      <c r="P3" s="77"/>
      <c r="Q3" s="69"/>
      <c r="R3" s="77"/>
      <c r="S3" s="69"/>
      <c r="T3" s="77"/>
      <c r="V3" s="77"/>
      <c r="W3" s="66"/>
      <c r="X3" s="77"/>
      <c r="Y3" s="66"/>
      <c r="Z3" s="77"/>
      <c r="AB3" s="77"/>
      <c r="AD3" s="77"/>
      <c r="AF3" s="77"/>
      <c r="AG3" s="66"/>
      <c r="AH3" s="77"/>
      <c r="AJ3" s="77"/>
      <c r="AK3" s="66"/>
      <c r="AL3" s="77"/>
      <c r="AM3" s="77"/>
      <c r="AN3" s="18"/>
      <c r="AO3" s="71"/>
      <c r="AP3" s="71"/>
      <c r="AQ3" s="71"/>
      <c r="AR3" s="66"/>
    </row>
    <row r="4" spans="2:44" s="1" customFormat="1" ht="128.25" customHeight="1" thickBot="1" x14ac:dyDescent="0.3">
      <c r="B4" s="106" t="s">
        <v>3</v>
      </c>
      <c r="C4" s="106" t="s">
        <v>28</v>
      </c>
      <c r="D4" s="106" t="s">
        <v>61</v>
      </c>
      <c r="E4" s="107" t="s">
        <v>11</v>
      </c>
      <c r="F4" s="108" t="s">
        <v>91</v>
      </c>
      <c r="G4" s="106" t="s">
        <v>12</v>
      </c>
      <c r="H4" s="109" t="s">
        <v>10</v>
      </c>
      <c r="I4" s="110" t="s">
        <v>43</v>
      </c>
      <c r="J4" s="112" t="s">
        <v>25</v>
      </c>
      <c r="K4" s="110" t="s">
        <v>44</v>
      </c>
      <c r="L4" s="112" t="s">
        <v>25</v>
      </c>
      <c r="M4" s="110" t="s">
        <v>13</v>
      </c>
      <c r="N4" s="112" t="s">
        <v>25</v>
      </c>
      <c r="O4" s="110" t="s">
        <v>31</v>
      </c>
      <c r="P4" s="112" t="s">
        <v>25</v>
      </c>
      <c r="Q4" s="110" t="s">
        <v>32</v>
      </c>
      <c r="R4" s="112" t="s">
        <v>25</v>
      </c>
      <c r="S4" s="110" t="s">
        <v>13</v>
      </c>
      <c r="T4" s="112" t="s">
        <v>25</v>
      </c>
      <c r="U4" s="107" t="s">
        <v>64</v>
      </c>
      <c r="V4" s="112" t="s">
        <v>25</v>
      </c>
      <c r="W4" s="107" t="s">
        <v>63</v>
      </c>
      <c r="X4" s="112" t="s">
        <v>25</v>
      </c>
      <c r="Y4" s="107" t="s">
        <v>13</v>
      </c>
      <c r="Z4" s="112" t="s">
        <v>25</v>
      </c>
      <c r="AA4" s="107" t="s">
        <v>15</v>
      </c>
      <c r="AB4" s="112" t="s">
        <v>25</v>
      </c>
      <c r="AC4" s="107" t="s">
        <v>33</v>
      </c>
      <c r="AD4" s="112" t="s">
        <v>25</v>
      </c>
      <c r="AE4" s="107" t="s">
        <v>16</v>
      </c>
      <c r="AF4" s="112" t="s">
        <v>25</v>
      </c>
      <c r="AG4" s="107" t="s">
        <v>13</v>
      </c>
      <c r="AH4" s="112" t="s">
        <v>25</v>
      </c>
      <c r="AI4" s="107" t="s">
        <v>34</v>
      </c>
      <c r="AJ4" s="112" t="s">
        <v>25</v>
      </c>
      <c r="AK4" s="107" t="s">
        <v>14</v>
      </c>
      <c r="AL4" s="112" t="s">
        <v>26</v>
      </c>
      <c r="AM4" s="112" t="s">
        <v>27</v>
      </c>
      <c r="AN4" s="107" t="s">
        <v>20</v>
      </c>
      <c r="AO4" s="107" t="s">
        <v>21</v>
      </c>
      <c r="AP4" s="107" t="s">
        <v>162</v>
      </c>
      <c r="AQ4" s="123" t="s">
        <v>147</v>
      </c>
      <c r="AR4" s="107" t="s">
        <v>5</v>
      </c>
    </row>
    <row r="5" spans="2:44" s="19" customFormat="1" ht="16.2" customHeight="1" x14ac:dyDescent="0.25">
      <c r="C5" s="14"/>
      <c r="D5" s="14"/>
      <c r="E5" s="33"/>
      <c r="F5" s="33"/>
      <c r="G5" s="33"/>
      <c r="H5" s="33"/>
      <c r="I5" s="115"/>
      <c r="J5" s="116"/>
      <c r="K5" s="115"/>
      <c r="L5" s="116"/>
      <c r="M5" s="115"/>
      <c r="N5" s="116"/>
      <c r="O5" s="115"/>
      <c r="P5" s="116"/>
      <c r="Q5" s="115"/>
      <c r="R5" s="116"/>
      <c r="S5" s="115"/>
      <c r="T5" s="116"/>
      <c r="U5" s="117"/>
      <c r="V5" s="116"/>
      <c r="W5" s="117"/>
      <c r="X5" s="116"/>
      <c r="Y5" s="33"/>
      <c r="Z5" s="116"/>
      <c r="AB5" s="116"/>
      <c r="AD5" s="116"/>
      <c r="AE5" s="33"/>
      <c r="AF5" s="116"/>
      <c r="AG5" s="33"/>
      <c r="AH5" s="116"/>
      <c r="AJ5" s="116"/>
      <c r="AL5" s="116"/>
      <c r="AM5" s="116"/>
      <c r="AR5" s="118"/>
    </row>
    <row r="6" spans="2:44" ht="50.25" customHeight="1" x14ac:dyDescent="0.25">
      <c r="B6" s="25" t="s">
        <v>1</v>
      </c>
      <c r="C6" s="198" t="s">
        <v>159</v>
      </c>
      <c r="D6" s="198" t="s">
        <v>59</v>
      </c>
      <c r="E6" s="198" t="s">
        <v>166</v>
      </c>
      <c r="F6" s="189">
        <v>788700</v>
      </c>
      <c r="G6" s="201" t="s">
        <v>4</v>
      </c>
      <c r="H6" s="195" t="s">
        <v>9</v>
      </c>
      <c r="I6" s="26">
        <f>K6-J6</f>
        <v>42109</v>
      </c>
      <c r="J6" s="27">
        <v>14</v>
      </c>
      <c r="K6" s="26">
        <f>M6-L6</f>
        <v>42123</v>
      </c>
      <c r="L6" s="27">
        <v>14</v>
      </c>
      <c r="M6" s="26">
        <f>O6-N6</f>
        <v>42137</v>
      </c>
      <c r="N6" s="28">
        <v>14</v>
      </c>
      <c r="O6" s="26">
        <f>Q6-P6</f>
        <v>42151</v>
      </c>
      <c r="P6" s="28">
        <v>7</v>
      </c>
      <c r="Q6" s="26">
        <f>S6-R6</f>
        <v>42158</v>
      </c>
      <c r="R6" s="28">
        <v>14</v>
      </c>
      <c r="S6" s="26">
        <f>U6-T6</f>
        <v>42172</v>
      </c>
      <c r="T6" s="28">
        <v>14</v>
      </c>
      <c r="U6" s="26">
        <v>42186</v>
      </c>
      <c r="V6" s="28">
        <v>30</v>
      </c>
      <c r="W6" s="26">
        <f>Y6-X6</f>
        <v>42233</v>
      </c>
      <c r="X6" s="28">
        <v>14</v>
      </c>
      <c r="Y6" s="26">
        <f>AA6-Z6</f>
        <v>42247</v>
      </c>
      <c r="Z6" s="28">
        <v>1</v>
      </c>
      <c r="AA6" s="26">
        <v>42248</v>
      </c>
      <c r="AB6" s="28">
        <v>28</v>
      </c>
      <c r="AC6" s="26">
        <f>AE6-AD6</f>
        <v>42281</v>
      </c>
      <c r="AD6" s="28">
        <v>28</v>
      </c>
      <c r="AE6" s="26">
        <v>42309</v>
      </c>
      <c r="AF6" s="28">
        <v>14</v>
      </c>
      <c r="AG6" s="26">
        <f>AI6-AH6</f>
        <v>42183</v>
      </c>
      <c r="AH6" s="28">
        <v>3</v>
      </c>
      <c r="AI6" s="52">
        <v>42186</v>
      </c>
      <c r="AJ6" s="28">
        <v>14</v>
      </c>
      <c r="AK6" s="31">
        <v>42370</v>
      </c>
      <c r="AL6" s="30">
        <v>240</v>
      </c>
      <c r="AM6" s="28">
        <f t="shared" ref="AM6:AM14" si="0">AL6/30.5</f>
        <v>7.8688524590163933</v>
      </c>
      <c r="AN6" s="31">
        <f t="shared" ref="AN6:AN14" si="1">AK6+AL6</f>
        <v>42610</v>
      </c>
      <c r="AO6" s="31" t="s">
        <v>8</v>
      </c>
      <c r="AP6" s="207"/>
      <c r="AQ6" s="125"/>
      <c r="AR6" s="204"/>
    </row>
    <row r="7" spans="2:44" ht="15" x14ac:dyDescent="0.25">
      <c r="B7" s="4" t="s">
        <v>2</v>
      </c>
      <c r="C7" s="199"/>
      <c r="D7" s="199"/>
      <c r="E7" s="199"/>
      <c r="F7" s="190"/>
      <c r="G7" s="202"/>
      <c r="H7" s="196"/>
      <c r="I7" s="34"/>
      <c r="J7" s="6">
        <v>14</v>
      </c>
      <c r="K7" s="2">
        <f>I7+J7</f>
        <v>14</v>
      </c>
      <c r="L7" s="6">
        <v>14</v>
      </c>
      <c r="M7" s="2">
        <f>K7+L7</f>
        <v>28</v>
      </c>
      <c r="N7" s="35">
        <v>14</v>
      </c>
      <c r="O7" s="2">
        <f>M7+N7</f>
        <v>42</v>
      </c>
      <c r="P7" s="35">
        <v>7</v>
      </c>
      <c r="Q7" s="2">
        <f>O7+P7</f>
        <v>49</v>
      </c>
      <c r="R7" s="35">
        <v>14</v>
      </c>
      <c r="S7" s="2">
        <f>Q7+R7</f>
        <v>63</v>
      </c>
      <c r="T7" s="35">
        <v>14</v>
      </c>
      <c r="U7" s="2">
        <v>42261</v>
      </c>
      <c r="V7" s="35">
        <v>30</v>
      </c>
      <c r="W7" s="2">
        <f>U7+V7</f>
        <v>42291</v>
      </c>
      <c r="X7" s="35">
        <v>14</v>
      </c>
      <c r="Y7" s="2">
        <f>W7+X7</f>
        <v>42305</v>
      </c>
      <c r="Z7" s="35">
        <v>1</v>
      </c>
      <c r="AA7" s="2">
        <f>Y7+Z7</f>
        <v>42306</v>
      </c>
      <c r="AB7" s="35">
        <v>28</v>
      </c>
      <c r="AC7" s="2">
        <f>AA7+AB7</f>
        <v>42334</v>
      </c>
      <c r="AD7" s="35">
        <v>28</v>
      </c>
      <c r="AE7" s="2">
        <f>AC7+AD7</f>
        <v>42362</v>
      </c>
      <c r="AF7" s="35">
        <v>14</v>
      </c>
      <c r="AG7" s="2">
        <f>AE7+AF7</f>
        <v>42376</v>
      </c>
      <c r="AH7" s="35">
        <v>3</v>
      </c>
      <c r="AI7" s="2">
        <f>AG7+AH7</f>
        <v>42379</v>
      </c>
      <c r="AJ7" s="35">
        <v>14</v>
      </c>
      <c r="AK7" s="2">
        <f>AI7+AJ7</f>
        <v>42393</v>
      </c>
      <c r="AL7" s="35">
        <f>AL6</f>
        <v>240</v>
      </c>
      <c r="AM7" s="35">
        <f>AL7/30.5</f>
        <v>7.8688524590163933</v>
      </c>
      <c r="AN7" s="36">
        <f t="shared" si="1"/>
        <v>42633</v>
      </c>
      <c r="AO7" s="36" t="s">
        <v>8</v>
      </c>
      <c r="AP7" s="208"/>
      <c r="AQ7" s="126"/>
      <c r="AR7" s="205"/>
    </row>
    <row r="8" spans="2:44" s="47" customFormat="1" x14ac:dyDescent="0.25">
      <c r="B8" s="37" t="s">
        <v>0</v>
      </c>
      <c r="C8" s="200"/>
      <c r="D8" s="200"/>
      <c r="E8" s="200"/>
      <c r="F8" s="191"/>
      <c r="G8" s="203"/>
      <c r="H8" s="197"/>
      <c r="I8" s="38"/>
      <c r="J8" s="39">
        <f>K8-I8</f>
        <v>0</v>
      </c>
      <c r="K8" s="38"/>
      <c r="L8" s="39">
        <f>M8-K8</f>
        <v>0</v>
      </c>
      <c r="M8" s="38"/>
      <c r="N8" s="48">
        <f>O8-M8</f>
        <v>0</v>
      </c>
      <c r="O8" s="38"/>
      <c r="P8" s="48">
        <f>Q8-O8</f>
        <v>0</v>
      </c>
      <c r="Q8" s="38"/>
      <c r="R8" s="48">
        <f>S8-Q8</f>
        <v>0</v>
      </c>
      <c r="S8" s="38"/>
      <c r="T8" s="48">
        <f>U8-S8</f>
        <v>0</v>
      </c>
      <c r="U8" s="38"/>
      <c r="V8" s="39">
        <f>W8-U8</f>
        <v>0</v>
      </c>
      <c r="W8" s="38"/>
      <c r="X8" s="39">
        <f>Y8-W8</f>
        <v>0</v>
      </c>
      <c r="Y8" s="38"/>
      <c r="Z8" s="48">
        <f>AA8-Y8</f>
        <v>0</v>
      </c>
      <c r="AA8" s="38"/>
      <c r="AB8" s="48">
        <f>AC8-AA8</f>
        <v>0</v>
      </c>
      <c r="AC8" s="38"/>
      <c r="AD8" s="48">
        <f>AE8-AC8</f>
        <v>0</v>
      </c>
      <c r="AE8" s="38"/>
      <c r="AF8" s="48">
        <f>AG8-AE8</f>
        <v>0</v>
      </c>
      <c r="AG8" s="38"/>
      <c r="AH8" s="48">
        <f>AI8-AG8</f>
        <v>0</v>
      </c>
      <c r="AI8" s="38"/>
      <c r="AJ8" s="39">
        <f>AK8-AI8</f>
        <v>0</v>
      </c>
      <c r="AK8" s="38"/>
      <c r="AL8" s="40"/>
      <c r="AM8" s="35">
        <f t="shared" si="0"/>
        <v>0</v>
      </c>
      <c r="AN8" s="36">
        <f t="shared" si="1"/>
        <v>0</v>
      </c>
      <c r="AO8" s="53">
        <f>AL8+AM8</f>
        <v>0</v>
      </c>
      <c r="AP8" s="209"/>
      <c r="AQ8" s="127"/>
      <c r="AR8" s="206"/>
    </row>
    <row r="9" spans="2:44" ht="49.5" customHeight="1" x14ac:dyDescent="0.25">
      <c r="B9" s="25" t="s">
        <v>1</v>
      </c>
      <c r="C9" s="198" t="s">
        <v>160</v>
      </c>
      <c r="D9" s="198" t="s">
        <v>157</v>
      </c>
      <c r="E9" s="198" t="s">
        <v>163</v>
      </c>
      <c r="F9" s="189">
        <f>181000+15%*181000+24000+15%*24000</f>
        <v>235750</v>
      </c>
      <c r="G9" s="201" t="s">
        <v>6</v>
      </c>
      <c r="H9" s="195" t="s">
        <v>9</v>
      </c>
      <c r="I9" s="26">
        <f>K9-J9</f>
        <v>42062</v>
      </c>
      <c r="J9" s="27">
        <v>14</v>
      </c>
      <c r="K9" s="26">
        <f>M9-L9</f>
        <v>42076</v>
      </c>
      <c r="L9" s="27">
        <v>14</v>
      </c>
      <c r="M9" s="26">
        <f>O9-N9</f>
        <v>42090</v>
      </c>
      <c r="N9" s="28">
        <v>14</v>
      </c>
      <c r="O9" s="26">
        <f>Q9-P9</f>
        <v>42104</v>
      </c>
      <c r="P9" s="28">
        <v>7</v>
      </c>
      <c r="Q9" s="26">
        <f>S9-R9</f>
        <v>42111</v>
      </c>
      <c r="R9" s="28">
        <v>14</v>
      </c>
      <c r="S9" s="26">
        <f>U9-T9</f>
        <v>42125</v>
      </c>
      <c r="T9" s="28">
        <v>14</v>
      </c>
      <c r="U9" s="26">
        <v>42139</v>
      </c>
      <c r="V9" s="28">
        <v>30</v>
      </c>
      <c r="W9" s="26">
        <f>Y9-X9</f>
        <v>42155</v>
      </c>
      <c r="X9" s="28">
        <v>14</v>
      </c>
      <c r="Y9" s="26">
        <f>AA9-Z9</f>
        <v>42169</v>
      </c>
      <c r="Z9" s="28">
        <v>1</v>
      </c>
      <c r="AA9" s="26">
        <v>42170</v>
      </c>
      <c r="AB9" s="28">
        <v>42</v>
      </c>
      <c r="AC9" s="26">
        <f>AE9-AD9</f>
        <v>42203</v>
      </c>
      <c r="AD9" s="28">
        <v>28</v>
      </c>
      <c r="AE9" s="26">
        <v>42231</v>
      </c>
      <c r="AF9" s="28">
        <v>14</v>
      </c>
      <c r="AG9" s="26">
        <f>AI9-AH9</f>
        <v>42228</v>
      </c>
      <c r="AH9" s="28">
        <v>3</v>
      </c>
      <c r="AI9" s="52">
        <v>42231</v>
      </c>
      <c r="AJ9" s="28">
        <v>14</v>
      </c>
      <c r="AK9" s="31">
        <v>42278</v>
      </c>
      <c r="AL9" s="30">
        <f>12*30.5</f>
        <v>366</v>
      </c>
      <c r="AM9" s="28">
        <f t="shared" si="0"/>
        <v>12</v>
      </c>
      <c r="AN9" s="31">
        <f t="shared" si="1"/>
        <v>42644</v>
      </c>
      <c r="AO9" s="31" t="s">
        <v>8</v>
      </c>
      <c r="AP9" s="207"/>
      <c r="AQ9" s="125"/>
      <c r="AR9" s="204"/>
    </row>
    <row r="10" spans="2:44" ht="20.25" customHeight="1" x14ac:dyDescent="0.25">
      <c r="B10" s="4" t="s">
        <v>2</v>
      </c>
      <c r="C10" s="199"/>
      <c r="D10" s="199"/>
      <c r="E10" s="199"/>
      <c r="F10" s="190"/>
      <c r="G10" s="202"/>
      <c r="H10" s="196"/>
      <c r="I10" s="34"/>
      <c r="J10" s="6">
        <v>14</v>
      </c>
      <c r="K10" s="2">
        <f>I10+J10</f>
        <v>14</v>
      </c>
      <c r="L10" s="6">
        <v>14</v>
      </c>
      <c r="M10" s="2">
        <f>K10+L10</f>
        <v>28</v>
      </c>
      <c r="N10" s="35">
        <v>14</v>
      </c>
      <c r="O10" s="2">
        <f>M10+N10</f>
        <v>42</v>
      </c>
      <c r="P10" s="35">
        <v>7</v>
      </c>
      <c r="Q10" s="2">
        <f>O10+P10</f>
        <v>49</v>
      </c>
      <c r="R10" s="35">
        <v>14</v>
      </c>
      <c r="S10" s="2">
        <f>Q10+R10</f>
        <v>63</v>
      </c>
      <c r="T10" s="35">
        <v>14</v>
      </c>
      <c r="U10" s="2">
        <v>42248</v>
      </c>
      <c r="V10" s="35">
        <v>30</v>
      </c>
      <c r="W10" s="2">
        <f>U10+V10</f>
        <v>42278</v>
      </c>
      <c r="X10" s="35">
        <v>14</v>
      </c>
      <c r="Y10" s="2">
        <f>W10+X10</f>
        <v>42292</v>
      </c>
      <c r="Z10" s="35">
        <v>1</v>
      </c>
      <c r="AA10" s="2">
        <f>Y10+Z10</f>
        <v>42293</v>
      </c>
      <c r="AB10" s="35">
        <v>42</v>
      </c>
      <c r="AC10" s="2">
        <f>AA10+AB10</f>
        <v>42335</v>
      </c>
      <c r="AD10" s="35">
        <v>28</v>
      </c>
      <c r="AE10" s="2">
        <f>AC10+AD10</f>
        <v>42363</v>
      </c>
      <c r="AF10" s="35">
        <v>14</v>
      </c>
      <c r="AG10" s="2">
        <f>AE10+AF10</f>
        <v>42377</v>
      </c>
      <c r="AH10" s="35">
        <v>3</v>
      </c>
      <c r="AI10" s="2">
        <f>AG10+AH10</f>
        <v>42380</v>
      </c>
      <c r="AJ10" s="35">
        <v>14</v>
      </c>
      <c r="AK10" s="2">
        <f>AI10+AJ10</f>
        <v>42394</v>
      </c>
      <c r="AL10" s="35">
        <f>AL9</f>
        <v>366</v>
      </c>
      <c r="AM10" s="35">
        <f t="shared" si="0"/>
        <v>12</v>
      </c>
      <c r="AN10" s="36">
        <f t="shared" si="1"/>
        <v>42760</v>
      </c>
      <c r="AO10" s="36" t="s">
        <v>8</v>
      </c>
      <c r="AP10" s="208"/>
      <c r="AQ10" s="126"/>
      <c r="AR10" s="205"/>
    </row>
    <row r="11" spans="2:44" s="47" customFormat="1" ht="23.25" customHeight="1" x14ac:dyDescent="0.25">
      <c r="B11" s="37" t="s">
        <v>0</v>
      </c>
      <c r="C11" s="200"/>
      <c r="D11" s="200"/>
      <c r="E11" s="200"/>
      <c r="F11" s="191"/>
      <c r="G11" s="203"/>
      <c r="H11" s="197"/>
      <c r="I11" s="73"/>
      <c r="J11" s="39">
        <f>K11-I11</f>
        <v>0</v>
      </c>
      <c r="K11" s="73"/>
      <c r="L11" s="39">
        <f>M11-K11</f>
        <v>0</v>
      </c>
      <c r="M11" s="73"/>
      <c r="N11" s="39">
        <f>O11-M11</f>
        <v>0</v>
      </c>
      <c r="O11" s="73"/>
      <c r="P11" s="39">
        <f>Q11-O11</f>
        <v>0</v>
      </c>
      <c r="Q11" s="73"/>
      <c r="R11" s="39">
        <f>S11-Q11</f>
        <v>0</v>
      </c>
      <c r="S11" s="73"/>
      <c r="T11" s="39">
        <f>U11-S11</f>
        <v>0</v>
      </c>
      <c r="U11" s="73"/>
      <c r="V11" s="39">
        <f>W11-U11</f>
        <v>0</v>
      </c>
      <c r="W11" s="73"/>
      <c r="X11" s="39">
        <f>Y11-W11</f>
        <v>0</v>
      </c>
      <c r="Y11" s="73"/>
      <c r="Z11" s="39">
        <f>AA11-Y11</f>
        <v>0</v>
      </c>
      <c r="AA11" s="73"/>
      <c r="AB11" s="39">
        <f>AC11-AA11</f>
        <v>0</v>
      </c>
      <c r="AC11" s="73"/>
      <c r="AD11" s="39">
        <f>AE11-AC11</f>
        <v>0</v>
      </c>
      <c r="AE11" s="73"/>
      <c r="AF11" s="39">
        <f>AG11-AE11</f>
        <v>0</v>
      </c>
      <c r="AG11" s="73"/>
      <c r="AH11" s="39">
        <f>AI11-AG11</f>
        <v>0</v>
      </c>
      <c r="AI11" s="73"/>
      <c r="AJ11" s="48">
        <f>AK11-AI11</f>
        <v>0</v>
      </c>
      <c r="AK11" s="38"/>
      <c r="AL11" s="40"/>
      <c r="AM11" s="35">
        <f t="shared" si="0"/>
        <v>0</v>
      </c>
      <c r="AN11" s="36">
        <f t="shared" si="1"/>
        <v>0</v>
      </c>
      <c r="AO11" s="53">
        <f>AL11+AM11</f>
        <v>0</v>
      </c>
      <c r="AP11" s="209"/>
      <c r="AQ11" s="127"/>
      <c r="AR11" s="206"/>
    </row>
    <row r="12" spans="2:44" ht="80.25" customHeight="1" x14ac:dyDescent="0.25">
      <c r="B12" s="25" t="s">
        <v>1</v>
      </c>
      <c r="C12" s="198" t="s">
        <v>161</v>
      </c>
      <c r="D12" s="198" t="s">
        <v>157</v>
      </c>
      <c r="E12" s="198" t="s">
        <v>164</v>
      </c>
      <c r="F12" s="189">
        <f>460000+15%*460000+293000+15%*293000</f>
        <v>865950</v>
      </c>
      <c r="G12" s="201" t="s">
        <v>6</v>
      </c>
      <c r="H12" s="195" t="s">
        <v>9</v>
      </c>
      <c r="I12" s="26">
        <f>K12-J12</f>
        <v>42567</v>
      </c>
      <c r="J12" s="27">
        <v>14</v>
      </c>
      <c r="K12" s="26">
        <f>M12-L12</f>
        <v>42581</v>
      </c>
      <c r="L12" s="27">
        <v>14</v>
      </c>
      <c r="M12" s="26">
        <f>O12-N12</f>
        <v>42595</v>
      </c>
      <c r="N12" s="28">
        <v>14</v>
      </c>
      <c r="O12" s="26">
        <f>Q12-P12</f>
        <v>42609</v>
      </c>
      <c r="P12" s="28">
        <v>7</v>
      </c>
      <c r="Q12" s="26">
        <f>S12-R12</f>
        <v>42616</v>
      </c>
      <c r="R12" s="28">
        <v>14</v>
      </c>
      <c r="S12" s="26">
        <f>U12-T12</f>
        <v>42630</v>
      </c>
      <c r="T12" s="28">
        <v>14</v>
      </c>
      <c r="U12" s="26">
        <v>42644</v>
      </c>
      <c r="V12" s="28">
        <v>30</v>
      </c>
      <c r="W12" s="26">
        <f>Y12-X12</f>
        <v>42721</v>
      </c>
      <c r="X12" s="28">
        <v>14</v>
      </c>
      <c r="Y12" s="26">
        <f>AA12-Z12</f>
        <v>42735</v>
      </c>
      <c r="Z12" s="28">
        <v>1</v>
      </c>
      <c r="AA12" s="26">
        <v>42736</v>
      </c>
      <c r="AB12" s="28">
        <v>42</v>
      </c>
      <c r="AC12" s="26">
        <f>AE12-AD12</f>
        <v>42767</v>
      </c>
      <c r="AD12" s="28">
        <v>28</v>
      </c>
      <c r="AE12" s="26">
        <v>42795</v>
      </c>
      <c r="AF12" s="28">
        <v>14</v>
      </c>
      <c r="AG12" s="26">
        <f>AI12-AH12</f>
        <v>42594</v>
      </c>
      <c r="AH12" s="28">
        <v>3</v>
      </c>
      <c r="AI12" s="52">
        <v>42597</v>
      </c>
      <c r="AJ12" s="28">
        <v>14</v>
      </c>
      <c r="AK12" s="31">
        <v>42856</v>
      </c>
      <c r="AL12" s="30">
        <v>240</v>
      </c>
      <c r="AM12" s="28">
        <f t="shared" si="0"/>
        <v>7.8688524590163933</v>
      </c>
      <c r="AN12" s="31">
        <f t="shared" si="1"/>
        <v>43096</v>
      </c>
      <c r="AO12" s="31" t="s">
        <v>8</v>
      </c>
      <c r="AP12" s="207"/>
      <c r="AQ12" s="125"/>
      <c r="AR12" s="204"/>
    </row>
    <row r="13" spans="2:44" ht="28.5" customHeight="1" x14ac:dyDescent="0.25">
      <c r="B13" s="4" t="s">
        <v>2</v>
      </c>
      <c r="C13" s="199"/>
      <c r="D13" s="199"/>
      <c r="E13" s="199"/>
      <c r="F13" s="190"/>
      <c r="G13" s="202"/>
      <c r="H13" s="196"/>
      <c r="I13" s="34"/>
      <c r="J13" s="6">
        <v>14</v>
      </c>
      <c r="K13" s="2">
        <f>I13+J13</f>
        <v>14</v>
      </c>
      <c r="L13" s="6">
        <v>14</v>
      </c>
      <c r="M13" s="2">
        <f>K13+L13</f>
        <v>28</v>
      </c>
      <c r="N13" s="35">
        <v>14</v>
      </c>
      <c r="O13" s="2">
        <f>M13+N13</f>
        <v>42</v>
      </c>
      <c r="P13" s="35">
        <v>7</v>
      </c>
      <c r="Q13" s="2">
        <f>O13+P13</f>
        <v>49</v>
      </c>
      <c r="R13" s="35">
        <v>14</v>
      </c>
      <c r="S13" s="2">
        <f>Q13+R13</f>
        <v>63</v>
      </c>
      <c r="T13" s="35">
        <v>14</v>
      </c>
      <c r="U13" s="2">
        <f>S13+T13</f>
        <v>77</v>
      </c>
      <c r="V13" s="35">
        <v>30</v>
      </c>
      <c r="W13" s="2">
        <f>U13+V13</f>
        <v>107</v>
      </c>
      <c r="X13" s="35">
        <v>14</v>
      </c>
      <c r="Y13" s="2">
        <f>W13+X13</f>
        <v>121</v>
      </c>
      <c r="Z13" s="35">
        <v>1</v>
      </c>
      <c r="AA13" s="2">
        <f>Y13+Z13</f>
        <v>122</v>
      </c>
      <c r="AB13" s="35">
        <v>42</v>
      </c>
      <c r="AC13" s="2">
        <f>AA13+AB13</f>
        <v>164</v>
      </c>
      <c r="AD13" s="35">
        <v>28</v>
      </c>
      <c r="AE13" s="2">
        <f>AC13+AD13</f>
        <v>192</v>
      </c>
      <c r="AF13" s="35">
        <v>14</v>
      </c>
      <c r="AG13" s="2">
        <f>AE13+AF13</f>
        <v>206</v>
      </c>
      <c r="AH13" s="35">
        <v>3</v>
      </c>
      <c r="AI13" s="2">
        <f>AG13+AH13</f>
        <v>209</v>
      </c>
      <c r="AJ13" s="35">
        <v>14</v>
      </c>
      <c r="AK13" s="2">
        <f>AI13+AJ13</f>
        <v>223</v>
      </c>
      <c r="AL13" s="35">
        <f>AL12</f>
        <v>240</v>
      </c>
      <c r="AM13" s="35">
        <f t="shared" si="0"/>
        <v>7.8688524590163933</v>
      </c>
      <c r="AN13" s="36">
        <f t="shared" si="1"/>
        <v>463</v>
      </c>
      <c r="AO13" s="36" t="s">
        <v>8</v>
      </c>
      <c r="AP13" s="208"/>
      <c r="AQ13" s="126"/>
      <c r="AR13" s="205"/>
    </row>
    <row r="14" spans="2:44" s="47" customFormat="1" ht="25.5" customHeight="1" x14ac:dyDescent="0.25">
      <c r="B14" s="37" t="s">
        <v>0</v>
      </c>
      <c r="C14" s="200"/>
      <c r="D14" s="200"/>
      <c r="E14" s="200"/>
      <c r="F14" s="191"/>
      <c r="G14" s="203"/>
      <c r="H14" s="197"/>
      <c r="I14" s="73"/>
      <c r="J14" s="39">
        <f>K14-I14</f>
        <v>0</v>
      </c>
      <c r="K14" s="73"/>
      <c r="L14" s="39">
        <f>M14-K14</f>
        <v>0</v>
      </c>
      <c r="M14" s="73"/>
      <c r="N14" s="39">
        <f>O14-M14</f>
        <v>0</v>
      </c>
      <c r="O14" s="73"/>
      <c r="P14" s="39">
        <f>Q14-O14</f>
        <v>0</v>
      </c>
      <c r="Q14" s="73"/>
      <c r="R14" s="39">
        <f>S14-Q14</f>
        <v>0</v>
      </c>
      <c r="S14" s="73"/>
      <c r="T14" s="39">
        <f>U14-S14</f>
        <v>0</v>
      </c>
      <c r="U14" s="73"/>
      <c r="V14" s="39">
        <f>W14-U14</f>
        <v>0</v>
      </c>
      <c r="W14" s="73"/>
      <c r="X14" s="39">
        <f>Y14-W14</f>
        <v>0</v>
      </c>
      <c r="Y14" s="73"/>
      <c r="Z14" s="39">
        <f>AA14-Y14</f>
        <v>0</v>
      </c>
      <c r="AA14" s="73"/>
      <c r="AB14" s="39">
        <f>AC14-AA14</f>
        <v>0</v>
      </c>
      <c r="AC14" s="73"/>
      <c r="AD14" s="39">
        <f>AE14-AC14</f>
        <v>0</v>
      </c>
      <c r="AE14" s="73"/>
      <c r="AF14" s="39">
        <f>AG14-AE14</f>
        <v>0</v>
      </c>
      <c r="AG14" s="73"/>
      <c r="AH14" s="39">
        <f>AI14-AG14</f>
        <v>0</v>
      </c>
      <c r="AI14" s="73"/>
      <c r="AJ14" s="48">
        <f>AK14-AI14</f>
        <v>0</v>
      </c>
      <c r="AK14" s="73"/>
      <c r="AL14" s="74"/>
      <c r="AM14" s="42">
        <f t="shared" si="0"/>
        <v>0</v>
      </c>
      <c r="AN14" s="45">
        <f t="shared" si="1"/>
        <v>0</v>
      </c>
      <c r="AO14" s="76">
        <f>AL14+AM14</f>
        <v>0</v>
      </c>
      <c r="AP14" s="209"/>
      <c r="AQ14" s="127"/>
      <c r="AR14" s="206"/>
    </row>
    <row r="15" spans="2:44" ht="22.2" customHeight="1" x14ac:dyDescent="0.25">
      <c r="B15" s="143"/>
      <c r="C15" s="142"/>
      <c r="D15" s="142"/>
      <c r="E15" s="142"/>
      <c r="F15" s="32"/>
      <c r="G15" s="143"/>
      <c r="H15" s="141"/>
      <c r="I15" s="2"/>
      <c r="J15" s="35"/>
      <c r="K15" s="2"/>
      <c r="L15" s="35"/>
      <c r="M15" s="2"/>
      <c r="N15" s="35"/>
      <c r="O15" s="2"/>
      <c r="P15" s="35"/>
      <c r="Q15" s="2"/>
      <c r="R15" s="35"/>
      <c r="S15" s="2"/>
      <c r="T15" s="35"/>
      <c r="U15" s="156"/>
      <c r="V15" s="35"/>
      <c r="W15" s="43"/>
      <c r="X15" s="35"/>
      <c r="Y15" s="36"/>
      <c r="Z15" s="35"/>
      <c r="AA15" s="144"/>
      <c r="AB15" s="35"/>
      <c r="AC15" s="36"/>
      <c r="AD15" s="35"/>
      <c r="AE15" s="144"/>
      <c r="AF15" s="35"/>
      <c r="AG15" s="36"/>
      <c r="AH15" s="35"/>
      <c r="AI15" s="36"/>
      <c r="AJ15" s="35"/>
      <c r="AK15" s="144"/>
      <c r="AL15" s="35"/>
      <c r="AM15" s="28"/>
      <c r="AN15" s="144"/>
      <c r="AO15" s="153"/>
      <c r="AP15" s="153"/>
      <c r="AQ15" s="153"/>
      <c r="AR15" s="152"/>
    </row>
    <row r="16" spans="2:44" ht="22.2" customHeight="1" x14ac:dyDescent="0.25">
      <c r="B16" s="4"/>
      <c r="C16" s="32"/>
      <c r="D16" s="133"/>
      <c r="E16" s="133"/>
      <c r="F16" s="133"/>
      <c r="G16" s="135"/>
      <c r="H16" s="132"/>
      <c r="I16" s="135"/>
      <c r="J16" s="35"/>
      <c r="K16" s="2"/>
      <c r="L16" s="35"/>
      <c r="M16" s="2"/>
      <c r="N16" s="35"/>
      <c r="O16" s="2"/>
      <c r="P16" s="35"/>
      <c r="Q16" s="2"/>
      <c r="R16" s="35"/>
      <c r="S16" s="2"/>
      <c r="T16" s="35"/>
      <c r="U16" s="43"/>
      <c r="V16" s="35"/>
      <c r="W16" s="43"/>
      <c r="X16" s="35"/>
      <c r="Y16" s="36"/>
      <c r="Z16" s="35"/>
      <c r="AA16" s="36"/>
      <c r="AB16" s="35"/>
      <c r="AC16" s="36"/>
      <c r="AD16" s="35"/>
      <c r="AE16" s="36"/>
      <c r="AF16" s="35"/>
      <c r="AG16" s="36"/>
      <c r="AH16" s="35"/>
      <c r="AI16" s="36"/>
      <c r="AJ16" s="35"/>
      <c r="AK16" s="36"/>
      <c r="AL16" s="35"/>
      <c r="AM16" s="35"/>
      <c r="AN16" s="36"/>
      <c r="AO16" s="36"/>
      <c r="AP16" s="36"/>
      <c r="AQ16" s="122"/>
      <c r="AR16" s="49"/>
    </row>
    <row r="17" spans="2:15" ht="15" x14ac:dyDescent="0.25">
      <c r="B17" s="51"/>
    </row>
    <row r="18" spans="2:15" ht="15" x14ac:dyDescent="0.25">
      <c r="B18" s="51"/>
    </row>
    <row r="20" spans="2:15" x14ac:dyDescent="0.25">
      <c r="O20" s="82"/>
    </row>
  </sheetData>
  <autoFilter ref="B5:AW14"/>
  <mergeCells count="26">
    <mergeCell ref="C1:E1"/>
    <mergeCell ref="C2:E2"/>
    <mergeCell ref="E6:E8"/>
    <mergeCell ref="C6:C8"/>
    <mergeCell ref="C12:C14"/>
    <mergeCell ref="C9:C11"/>
    <mergeCell ref="E9:E11"/>
    <mergeCell ref="D12:D14"/>
    <mergeCell ref="D9:D11"/>
    <mergeCell ref="AR6:AR8"/>
    <mergeCell ref="AR9:AR11"/>
    <mergeCell ref="AR12:AR14"/>
    <mergeCell ref="AP6:AP8"/>
    <mergeCell ref="AP9:AP11"/>
    <mergeCell ref="AP12:AP14"/>
    <mergeCell ref="G6:G8"/>
    <mergeCell ref="E12:E14"/>
    <mergeCell ref="H6:H8"/>
    <mergeCell ref="F6:F8"/>
    <mergeCell ref="D6:D8"/>
    <mergeCell ref="G12:G14"/>
    <mergeCell ref="H12:H14"/>
    <mergeCell ref="H9:H11"/>
    <mergeCell ref="G9:G11"/>
    <mergeCell ref="F9:F11"/>
    <mergeCell ref="F12:F14"/>
  </mergeCells>
  <phoneticPr fontId="0" type="noConversion"/>
  <printOptions horizontalCentered="1"/>
  <pageMargins left="0.77" right="0.88" top="1.42" bottom="0.84" header="0.71" footer="0.21"/>
  <pageSetup paperSize="9" scale="71" fitToHeight="9" orientation="landscape" r:id="rId1"/>
  <headerFooter alignWithMargins="0">
    <oddHeader xml:space="preserve">&amp;C&amp;12insert Country
Insert Project name
</oddHeader>
    <oddFooter>&amp;L&amp;F&amp;CPage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B1:AD13"/>
  <sheetViews>
    <sheetView showGridLines="0" showZeros="0" topLeftCell="H1" zoomScale="90" zoomScaleNormal="90" zoomScaleSheetLayoutView="114" workbookViewId="0">
      <selection activeCell="AB1" sqref="AB1:AC1048576"/>
    </sheetView>
  </sheetViews>
  <sheetFormatPr defaultColWidth="8.88671875" defaultRowHeight="15.6" x14ac:dyDescent="0.25"/>
  <cols>
    <col min="1" max="1" width="8.88671875" style="11"/>
    <col min="2" max="2" width="4.6640625" style="12" customWidth="1"/>
    <col min="3" max="4" width="11.88671875" style="13" customWidth="1"/>
    <col min="5" max="5" width="35.109375" style="14" customWidth="1"/>
    <col min="6" max="6" width="12.33203125" style="3" hidden="1" customWidth="1"/>
    <col min="7" max="7" width="7.6640625" style="4" bestFit="1" customWidth="1"/>
    <col min="8" max="8" width="9.88671875" style="15" customWidth="1"/>
    <col min="9" max="9" width="13.33203125" style="16" customWidth="1"/>
    <col min="10" max="10" width="4.88671875" style="8" hidden="1" customWidth="1"/>
    <col min="11" max="11" width="13" style="11" customWidth="1"/>
    <col min="12" max="12" width="4.88671875" style="8" hidden="1" customWidth="1"/>
    <col min="13" max="13" width="14.5546875" style="11" customWidth="1"/>
    <col min="14" max="14" width="4.88671875" style="8" hidden="1" customWidth="1"/>
    <col min="15" max="15" width="14.109375" style="11" customWidth="1"/>
    <col min="16" max="16" width="4.88671875" style="8" hidden="1" customWidth="1"/>
    <col min="17" max="17" width="12.33203125" style="11" hidden="1" customWidth="1"/>
    <col min="18" max="18" width="4.88671875" style="8" hidden="1" customWidth="1"/>
    <col min="19" max="19" width="12.33203125" style="11" hidden="1" customWidth="1"/>
    <col min="20" max="20" width="4.88671875" style="8" hidden="1" customWidth="1"/>
    <col min="21" max="21" width="12.44140625" style="11" hidden="1" customWidth="1"/>
    <col min="22" max="22" width="4.88671875" style="8" hidden="1" customWidth="1"/>
    <col min="23" max="23" width="14.88671875" style="11" customWidth="1"/>
    <col min="24" max="24" width="6.44140625" style="8" hidden="1" customWidth="1"/>
    <col min="25" max="25" width="4.88671875" style="8" customWidth="1"/>
    <col min="26" max="28" width="14" style="11" customWidth="1"/>
    <col min="29" max="29" width="14" style="119" customWidth="1"/>
    <col min="30" max="30" width="16.6640625" style="11" customWidth="1"/>
    <col min="31" max="31" width="2" style="11" customWidth="1"/>
    <col min="32" max="16384" width="8.88671875" style="11"/>
  </cols>
  <sheetData>
    <row r="1" spans="2:30" ht="35.25" customHeight="1" x14ac:dyDescent="0.25">
      <c r="B1" s="61"/>
      <c r="C1" s="181" t="s">
        <v>45</v>
      </c>
      <c r="D1" s="181"/>
      <c r="E1" s="181"/>
    </row>
    <row r="2" spans="2:30" ht="15.75" customHeight="1" x14ac:dyDescent="0.25">
      <c r="B2" s="62"/>
      <c r="C2" s="182" t="s">
        <v>167</v>
      </c>
      <c r="D2" s="182"/>
      <c r="E2" s="182"/>
    </row>
    <row r="3" spans="2:30" ht="10.199999999999999" customHeight="1" thickBot="1" x14ac:dyDescent="0.3">
      <c r="B3" s="67"/>
      <c r="F3" s="75"/>
      <c r="J3" s="77"/>
      <c r="K3" s="66"/>
      <c r="L3" s="77"/>
      <c r="N3" s="77"/>
      <c r="P3" s="77"/>
      <c r="Q3" s="66"/>
      <c r="R3" s="77"/>
      <c r="S3" s="66"/>
      <c r="T3" s="77"/>
      <c r="V3" s="77"/>
      <c r="W3" s="66"/>
      <c r="X3" s="77"/>
      <c r="Y3" s="77"/>
      <c r="Z3" s="18"/>
      <c r="AA3" s="71"/>
      <c r="AB3" s="71"/>
      <c r="AC3" s="71"/>
      <c r="AD3" s="66"/>
    </row>
    <row r="4" spans="2:30" s="1" customFormat="1" ht="128.25" customHeight="1" thickBot="1" x14ac:dyDescent="0.3">
      <c r="B4" s="106" t="s">
        <v>3</v>
      </c>
      <c r="C4" s="106" t="s">
        <v>28</v>
      </c>
      <c r="D4" s="106" t="s">
        <v>61</v>
      </c>
      <c r="E4" s="107" t="s">
        <v>11</v>
      </c>
      <c r="F4" s="108" t="s">
        <v>91</v>
      </c>
      <c r="G4" s="106" t="s">
        <v>12</v>
      </c>
      <c r="H4" s="109" t="s">
        <v>10</v>
      </c>
      <c r="I4" s="110" t="s">
        <v>47</v>
      </c>
      <c r="J4" s="112" t="s">
        <v>25</v>
      </c>
      <c r="K4" s="110" t="s">
        <v>48</v>
      </c>
      <c r="L4" s="112" t="s">
        <v>25</v>
      </c>
      <c r="M4" s="107" t="s">
        <v>49</v>
      </c>
      <c r="N4" s="112" t="s">
        <v>25</v>
      </c>
      <c r="O4" s="107" t="s">
        <v>50</v>
      </c>
      <c r="P4" s="112" t="s">
        <v>25</v>
      </c>
      <c r="Q4" s="107" t="s">
        <v>53</v>
      </c>
      <c r="R4" s="112" t="s">
        <v>25</v>
      </c>
      <c r="S4" s="107" t="s">
        <v>13</v>
      </c>
      <c r="T4" s="112" t="s">
        <v>25</v>
      </c>
      <c r="U4" s="107" t="s">
        <v>34</v>
      </c>
      <c r="V4" s="112" t="s">
        <v>25</v>
      </c>
      <c r="W4" s="107" t="s">
        <v>65</v>
      </c>
      <c r="X4" s="112" t="s">
        <v>26</v>
      </c>
      <c r="Y4" s="112" t="s">
        <v>27</v>
      </c>
      <c r="Z4" s="107" t="s">
        <v>20</v>
      </c>
      <c r="AA4" s="107" t="s">
        <v>21</v>
      </c>
      <c r="AB4" s="107" t="s">
        <v>22</v>
      </c>
      <c r="AC4" s="123" t="s">
        <v>147</v>
      </c>
      <c r="AD4" s="107" t="s">
        <v>5</v>
      </c>
    </row>
    <row r="5" spans="2:30" s="19" customFormat="1" ht="16.2" customHeight="1" x14ac:dyDescent="0.25">
      <c r="C5" s="14"/>
      <c r="D5" s="14"/>
      <c r="E5" s="33"/>
      <c r="F5" s="114"/>
      <c r="G5" s="33"/>
      <c r="H5" s="33"/>
      <c r="I5" s="115"/>
      <c r="J5" s="116"/>
      <c r="K5" s="117"/>
      <c r="L5" s="116"/>
      <c r="N5" s="116"/>
      <c r="O5" s="33"/>
      <c r="P5" s="116"/>
      <c r="Q5" s="33"/>
      <c r="R5" s="116"/>
      <c r="S5" s="33"/>
      <c r="T5" s="116"/>
      <c r="V5" s="116"/>
      <c r="X5" s="116"/>
      <c r="Y5" s="116"/>
      <c r="AD5" s="118"/>
    </row>
    <row r="6" spans="2:30" ht="15" x14ac:dyDescent="0.25">
      <c r="B6" s="25" t="s">
        <v>1</v>
      </c>
      <c r="C6" s="198" t="s">
        <v>58</v>
      </c>
      <c r="D6" s="210" t="s">
        <v>149</v>
      </c>
      <c r="E6" s="198" t="s">
        <v>156</v>
      </c>
      <c r="F6" s="189">
        <v>40000</v>
      </c>
      <c r="G6" s="201" t="s">
        <v>7</v>
      </c>
      <c r="H6" s="195" t="s">
        <v>9</v>
      </c>
      <c r="I6" s="26">
        <v>42125</v>
      </c>
      <c r="J6" s="27">
        <v>14</v>
      </c>
      <c r="K6" s="26">
        <v>42134</v>
      </c>
      <c r="L6" s="27">
        <v>14</v>
      </c>
      <c r="M6" s="26">
        <v>42144</v>
      </c>
      <c r="N6" s="28">
        <v>7</v>
      </c>
      <c r="O6" s="26">
        <v>42156</v>
      </c>
      <c r="P6" s="28">
        <v>3</v>
      </c>
      <c r="Q6" s="26">
        <f>S6-R6</f>
        <v>42061</v>
      </c>
      <c r="R6" s="28">
        <v>14</v>
      </c>
      <c r="S6" s="26">
        <f>U6-T6</f>
        <v>42075</v>
      </c>
      <c r="T6" s="28">
        <v>3</v>
      </c>
      <c r="U6" s="29">
        <v>42078</v>
      </c>
      <c r="V6" s="28">
        <v>14</v>
      </c>
      <c r="W6" s="31">
        <v>42165</v>
      </c>
      <c r="X6" s="30">
        <f>12*4.2*30.5</f>
        <v>1537.2000000000003</v>
      </c>
      <c r="Y6" s="28">
        <f t="shared" ref="Y6:Y11" si="0">X6/30.5</f>
        <v>50.400000000000006</v>
      </c>
      <c r="Z6" s="31">
        <f t="shared" ref="Z6:Z11" si="1">W6+X6</f>
        <v>43702.2</v>
      </c>
      <c r="AA6" s="31" t="s">
        <v>8</v>
      </c>
      <c r="AB6" s="207"/>
      <c r="AC6" s="125"/>
      <c r="AD6" s="204"/>
    </row>
    <row r="7" spans="2:30" ht="15" x14ac:dyDescent="0.25">
      <c r="B7" s="4" t="s">
        <v>2</v>
      </c>
      <c r="C7" s="199"/>
      <c r="D7" s="199"/>
      <c r="E7" s="199"/>
      <c r="F7" s="190"/>
      <c r="G7" s="202"/>
      <c r="H7" s="196"/>
      <c r="I7" s="34">
        <v>42267</v>
      </c>
      <c r="J7" s="6">
        <v>14</v>
      </c>
      <c r="K7" s="2">
        <f>I7+J7</f>
        <v>42281</v>
      </c>
      <c r="L7" s="6">
        <v>14</v>
      </c>
      <c r="M7" s="2">
        <f>K7+L7</f>
        <v>42295</v>
      </c>
      <c r="N7" s="35">
        <v>7</v>
      </c>
      <c r="O7" s="2">
        <f>M7+N7</f>
        <v>42302</v>
      </c>
      <c r="P7" s="35">
        <v>3</v>
      </c>
      <c r="Q7" s="2">
        <f>O7+P7</f>
        <v>42305</v>
      </c>
      <c r="R7" s="35">
        <v>14</v>
      </c>
      <c r="S7" s="2">
        <f>Q7+R7</f>
        <v>42319</v>
      </c>
      <c r="T7" s="35">
        <v>3</v>
      </c>
      <c r="U7" s="2">
        <f>S7+T7</f>
        <v>42322</v>
      </c>
      <c r="V7" s="35">
        <v>14</v>
      </c>
      <c r="W7" s="2">
        <f>U7+V7</f>
        <v>42336</v>
      </c>
      <c r="X7" s="35">
        <f>X6</f>
        <v>1537.2000000000003</v>
      </c>
      <c r="Y7" s="35">
        <f t="shared" si="0"/>
        <v>50.400000000000006</v>
      </c>
      <c r="Z7" s="36">
        <f t="shared" si="1"/>
        <v>43873.2</v>
      </c>
      <c r="AA7" s="36"/>
      <c r="AB7" s="208"/>
      <c r="AC7" s="126"/>
      <c r="AD7" s="205"/>
    </row>
    <row r="8" spans="2:30" s="47" customFormat="1" x14ac:dyDescent="0.25">
      <c r="B8" s="37" t="s">
        <v>0</v>
      </c>
      <c r="C8" s="200"/>
      <c r="D8" s="200"/>
      <c r="E8" s="200"/>
      <c r="F8" s="191"/>
      <c r="G8" s="203"/>
      <c r="H8" s="197"/>
      <c r="I8" s="38"/>
      <c r="J8" s="39">
        <f>K8-I8</f>
        <v>0</v>
      </c>
      <c r="K8" s="38"/>
      <c r="L8" s="39">
        <f>M8-K8</f>
        <v>0</v>
      </c>
      <c r="M8" s="38"/>
      <c r="N8" s="39">
        <f>O8-M8</f>
        <v>0</v>
      </c>
      <c r="O8" s="38"/>
      <c r="P8" s="39">
        <f>Q8-O8</f>
        <v>0</v>
      </c>
      <c r="Q8" s="38"/>
      <c r="R8" s="39">
        <f>S8-Q8</f>
        <v>0</v>
      </c>
      <c r="S8" s="38"/>
      <c r="T8" s="39">
        <f>U8-S8</f>
        <v>0</v>
      </c>
      <c r="U8" s="38"/>
      <c r="V8" s="39">
        <f>W8-U8</f>
        <v>0</v>
      </c>
      <c r="W8" s="38"/>
      <c r="X8" s="40"/>
      <c r="Y8" s="35">
        <f t="shared" si="0"/>
        <v>0</v>
      </c>
      <c r="Z8" s="36">
        <f t="shared" si="1"/>
        <v>0</v>
      </c>
      <c r="AA8" s="41"/>
      <c r="AB8" s="209"/>
      <c r="AC8" s="127"/>
      <c r="AD8" s="206"/>
    </row>
    <row r="9" spans="2:30" ht="15" x14ac:dyDescent="0.25">
      <c r="B9" s="25" t="s">
        <v>1</v>
      </c>
      <c r="C9" s="198" t="s">
        <v>8</v>
      </c>
      <c r="D9" s="198" t="s">
        <v>149</v>
      </c>
      <c r="E9" s="198" t="s">
        <v>155</v>
      </c>
      <c r="F9" s="189">
        <v>80800</v>
      </c>
      <c r="G9" s="201" t="s">
        <v>8</v>
      </c>
      <c r="H9" s="195" t="s">
        <v>8</v>
      </c>
      <c r="I9" s="26">
        <v>42125</v>
      </c>
      <c r="J9" s="27">
        <v>14</v>
      </c>
      <c r="K9" s="26">
        <v>42134</v>
      </c>
      <c r="L9" s="27">
        <v>14</v>
      </c>
      <c r="M9" s="26">
        <v>42144</v>
      </c>
      <c r="N9" s="28">
        <v>7</v>
      </c>
      <c r="O9" s="26">
        <v>42156</v>
      </c>
      <c r="P9" s="28">
        <v>3</v>
      </c>
      <c r="Q9" s="26">
        <f>S9-R9</f>
        <v>42001</v>
      </c>
      <c r="R9" s="28"/>
      <c r="S9" s="26">
        <f>U9-T9</f>
        <v>42001</v>
      </c>
      <c r="T9" s="28">
        <v>3</v>
      </c>
      <c r="U9" s="29">
        <v>42004</v>
      </c>
      <c r="V9" s="28">
        <v>14</v>
      </c>
      <c r="W9" s="31">
        <v>42165</v>
      </c>
      <c r="X9" s="30">
        <f>12*4.2*30.5</f>
        <v>1537.2000000000003</v>
      </c>
      <c r="Y9" s="28">
        <f t="shared" si="0"/>
        <v>50.400000000000006</v>
      </c>
      <c r="Z9" s="31">
        <f t="shared" si="1"/>
        <v>43702.2</v>
      </c>
      <c r="AA9" s="31" t="s">
        <v>8</v>
      </c>
      <c r="AB9" s="207"/>
      <c r="AC9" s="125"/>
      <c r="AD9" s="204"/>
    </row>
    <row r="10" spans="2:30" ht="15" x14ac:dyDescent="0.25">
      <c r="B10" s="4" t="s">
        <v>2</v>
      </c>
      <c r="C10" s="199"/>
      <c r="D10" s="199"/>
      <c r="E10" s="199"/>
      <c r="F10" s="190"/>
      <c r="G10" s="202"/>
      <c r="H10" s="196"/>
      <c r="I10" s="34">
        <v>42186</v>
      </c>
      <c r="J10" s="6">
        <v>14</v>
      </c>
      <c r="K10" s="2">
        <f>I10+J10</f>
        <v>42200</v>
      </c>
      <c r="L10" s="6">
        <v>14</v>
      </c>
      <c r="M10" s="2">
        <f>K10+L10</f>
        <v>42214</v>
      </c>
      <c r="N10" s="35">
        <v>7</v>
      </c>
      <c r="O10" s="2">
        <f>M10+N10</f>
        <v>42221</v>
      </c>
      <c r="P10" s="35">
        <v>3</v>
      </c>
      <c r="Q10" s="2">
        <f>O10+P10</f>
        <v>42224</v>
      </c>
      <c r="R10" s="35"/>
      <c r="S10" s="2">
        <f>Q10+R10</f>
        <v>42224</v>
      </c>
      <c r="T10" s="35">
        <v>3</v>
      </c>
      <c r="U10" s="2">
        <f>S10+T10</f>
        <v>42227</v>
      </c>
      <c r="V10" s="35">
        <v>14</v>
      </c>
      <c r="W10" s="2">
        <f>U10+V10</f>
        <v>42241</v>
      </c>
      <c r="X10" s="35">
        <f>X9</f>
        <v>1537.2000000000003</v>
      </c>
      <c r="Y10" s="35">
        <f t="shared" si="0"/>
        <v>50.400000000000006</v>
      </c>
      <c r="Z10" s="36">
        <f t="shared" si="1"/>
        <v>43778.2</v>
      </c>
      <c r="AA10" s="36"/>
      <c r="AB10" s="208"/>
      <c r="AC10" s="126"/>
      <c r="AD10" s="205"/>
    </row>
    <row r="11" spans="2:30" s="47" customFormat="1" x14ac:dyDescent="0.25">
      <c r="B11" s="37" t="s">
        <v>0</v>
      </c>
      <c r="C11" s="200"/>
      <c r="D11" s="200"/>
      <c r="E11" s="200"/>
      <c r="F11" s="191"/>
      <c r="G11" s="203"/>
      <c r="H11" s="197"/>
      <c r="I11" s="73"/>
      <c r="J11" s="39">
        <f>K11-I11</f>
        <v>0</v>
      </c>
      <c r="K11" s="73"/>
      <c r="L11" s="39">
        <f>M11-K11</f>
        <v>0</v>
      </c>
      <c r="M11" s="73"/>
      <c r="N11" s="39">
        <f>O11-M11</f>
        <v>0</v>
      </c>
      <c r="O11" s="73"/>
      <c r="P11" s="39">
        <f>Q11-O11</f>
        <v>0</v>
      </c>
      <c r="Q11" s="73"/>
      <c r="R11" s="39">
        <f>S11-Q11</f>
        <v>0</v>
      </c>
      <c r="S11" s="73"/>
      <c r="T11" s="39">
        <f>U11-S11</f>
        <v>0</v>
      </c>
      <c r="U11" s="73"/>
      <c r="V11" s="39">
        <f>W11-U11</f>
        <v>0</v>
      </c>
      <c r="W11" s="73"/>
      <c r="X11" s="74"/>
      <c r="Y11" s="42">
        <f t="shared" si="0"/>
        <v>0</v>
      </c>
      <c r="Z11" s="45">
        <f t="shared" si="1"/>
        <v>0</v>
      </c>
      <c r="AA11" s="41"/>
      <c r="AB11" s="209"/>
      <c r="AC11" s="127"/>
      <c r="AD11" s="206"/>
    </row>
    <row r="12" spans="2:30" ht="15" x14ac:dyDescent="0.25">
      <c r="B12" s="154"/>
      <c r="C12" s="145"/>
      <c r="D12" s="145"/>
      <c r="E12" s="145"/>
      <c r="F12" s="147"/>
      <c r="G12" s="154"/>
      <c r="H12" s="150"/>
      <c r="I12" s="26"/>
      <c r="J12" s="35"/>
      <c r="K12" s="26"/>
      <c r="L12" s="35"/>
      <c r="M12" s="153"/>
      <c r="N12" s="35"/>
      <c r="O12" s="153"/>
      <c r="P12" s="35"/>
      <c r="Q12" s="36"/>
      <c r="R12" s="35"/>
      <c r="S12" s="36"/>
      <c r="T12" s="35"/>
      <c r="U12" s="36"/>
      <c r="V12" s="35"/>
      <c r="W12" s="153"/>
      <c r="X12" s="35"/>
      <c r="Y12" s="28"/>
      <c r="Z12" s="153"/>
      <c r="AA12" s="153"/>
      <c r="AB12" s="153"/>
      <c r="AC12" s="153"/>
      <c r="AD12" s="152"/>
    </row>
    <row r="13" spans="2:30" s="47" customFormat="1" x14ac:dyDescent="0.25">
      <c r="B13" s="12"/>
      <c r="C13" s="46"/>
      <c r="D13" s="46"/>
      <c r="E13" s="146"/>
      <c r="F13" s="148"/>
      <c r="G13" s="155"/>
      <c r="H13" s="151"/>
      <c r="I13" s="55"/>
      <c r="J13" s="56"/>
      <c r="K13" s="57"/>
      <c r="L13" s="56"/>
      <c r="M13" s="50"/>
      <c r="N13" s="56"/>
      <c r="O13" s="50"/>
      <c r="P13" s="56"/>
      <c r="Q13" s="50"/>
      <c r="R13" s="56"/>
      <c r="S13" s="50"/>
      <c r="T13" s="56"/>
      <c r="U13" s="50"/>
      <c r="V13" s="56"/>
      <c r="W13" s="50"/>
      <c r="X13" s="57"/>
      <c r="Y13" s="35"/>
      <c r="Z13" s="50"/>
      <c r="AA13" s="50"/>
      <c r="AB13" s="50"/>
      <c r="AC13" s="50"/>
      <c r="AD13" s="58"/>
    </row>
  </sheetData>
  <autoFilter ref="B5:AI11"/>
  <mergeCells count="18">
    <mergeCell ref="E6:E8"/>
    <mergeCell ref="E9:E11"/>
    <mergeCell ref="C1:E1"/>
    <mergeCell ref="C2:E2"/>
    <mergeCell ref="AD6:AD8"/>
    <mergeCell ref="AD9:AD11"/>
    <mergeCell ref="AB6:AB8"/>
    <mergeCell ref="AB9:AB11"/>
    <mergeCell ref="H6:H8"/>
    <mergeCell ref="H9:H11"/>
    <mergeCell ref="G6:G8"/>
    <mergeCell ref="G9:G11"/>
    <mergeCell ref="F6:F8"/>
    <mergeCell ref="F9:F11"/>
    <mergeCell ref="C6:C8"/>
    <mergeCell ref="C9:C11"/>
    <mergeCell ref="D6:D8"/>
    <mergeCell ref="D9:D11"/>
  </mergeCells>
  <phoneticPr fontId="0" type="noConversion"/>
  <printOptions horizontalCentered="1"/>
  <pageMargins left="0.77" right="0.88" top="1.42" bottom="0.84" header="0.71" footer="0.21"/>
  <pageSetup paperSize="9" scale="71" fitToHeight="9" orientation="landscape" r:id="rId1"/>
  <headerFooter alignWithMargins="0">
    <oddHeader>&amp;C&amp;12insert Country
Insert Project name</oddHeader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V11"/>
  <sheetViews>
    <sheetView showGridLines="0" showZeros="0" topLeftCell="Q1" zoomScaleNormal="100" zoomScaleSheetLayoutView="52" workbookViewId="0">
      <selection activeCell="AT1" sqref="AT1:AU1048576"/>
    </sheetView>
  </sheetViews>
  <sheetFormatPr defaultColWidth="9.109375" defaultRowHeight="15.6" x14ac:dyDescent="0.25"/>
  <cols>
    <col min="1" max="1" width="9.109375" style="11"/>
    <col min="2" max="2" width="4.6640625" style="12" customWidth="1"/>
    <col min="3" max="4" width="11.33203125" style="13" customWidth="1"/>
    <col min="5" max="5" width="34.109375" style="14" customWidth="1"/>
    <col min="6" max="6" width="13.44140625" style="3" hidden="1" customWidth="1"/>
    <col min="7" max="7" width="8.44140625" style="4" customWidth="1"/>
    <col min="8" max="8" width="7" style="5" customWidth="1"/>
    <col min="9" max="9" width="12.33203125" style="2" customWidth="1"/>
    <col min="10" max="10" width="7.5546875" style="6" hidden="1" customWidth="1"/>
    <col min="11" max="11" width="12.44140625" style="2" hidden="1" customWidth="1"/>
    <col min="12" max="12" width="6.44140625" style="6" hidden="1" customWidth="1"/>
    <col min="13" max="13" width="12.5546875" style="2" hidden="1" customWidth="1"/>
    <col min="14" max="14" width="6.44140625" style="6" hidden="1" customWidth="1"/>
    <col min="15" max="15" width="14.33203125" style="7" hidden="1" customWidth="1"/>
    <col min="16" max="16" width="4.6640625" style="8" hidden="1" customWidth="1"/>
    <col min="17" max="17" width="13.88671875" style="4" customWidth="1"/>
    <col min="18" max="18" width="4.6640625" style="8" hidden="1" customWidth="1"/>
    <col min="19" max="19" width="13" style="4" hidden="1" customWidth="1"/>
    <col min="20" max="20" width="4.6640625" style="8" hidden="1" customWidth="1"/>
    <col min="21" max="21" width="12.33203125" style="8" hidden="1" customWidth="1"/>
    <col min="22" max="22" width="4.6640625" style="8" hidden="1" customWidth="1"/>
    <col min="23" max="23" width="13" style="4" hidden="1" customWidth="1"/>
    <col min="24" max="24" width="4.6640625" style="8" hidden="1" customWidth="1"/>
    <col min="25" max="25" width="16.109375" style="4" hidden="1" customWidth="1"/>
    <col min="26" max="26" width="4.6640625" style="8" hidden="1" customWidth="1"/>
    <col min="27" max="27" width="14.33203125" style="4" customWidth="1"/>
    <col min="28" max="28" width="4.6640625" style="8" hidden="1" customWidth="1"/>
    <col min="29" max="29" width="13.33203125" style="4" hidden="1" customWidth="1"/>
    <col min="30" max="30" width="4.6640625" style="8" hidden="1" customWidth="1"/>
    <col min="31" max="31" width="11.6640625" style="8" hidden="1" customWidth="1"/>
    <col min="32" max="32" width="4.6640625" style="8" hidden="1" customWidth="1"/>
    <col min="33" max="33" width="14.33203125" style="4" hidden="1" customWidth="1"/>
    <col min="34" max="34" width="4.6640625" style="8" hidden="1" customWidth="1"/>
    <col min="35" max="35" width="13.44140625" style="8" customWidth="1"/>
    <col min="36" max="36" width="4.6640625" style="8" hidden="1" customWidth="1"/>
    <col min="37" max="37" width="13.33203125" style="4" hidden="1" customWidth="1"/>
    <col min="38" max="38" width="4.6640625" style="8" hidden="1" customWidth="1"/>
    <col min="39" max="39" width="16.109375" style="5" hidden="1" customWidth="1"/>
    <col min="40" max="40" width="5.6640625" style="8" hidden="1" customWidth="1"/>
    <col min="41" max="41" width="12.6640625" style="4" customWidth="1"/>
    <col min="42" max="42" width="7.33203125" style="8" hidden="1" customWidth="1"/>
    <col min="43" max="43" width="7.33203125" style="8" customWidth="1"/>
    <col min="44" max="46" width="13.6640625" style="4" customWidth="1"/>
    <col min="47" max="47" width="16.109375" style="121" customWidth="1"/>
    <col min="48" max="48" width="20.5546875" style="10" customWidth="1"/>
    <col min="49" max="49" width="1.5546875" style="11" customWidth="1"/>
    <col min="50" max="16384" width="9.109375" style="11"/>
  </cols>
  <sheetData>
    <row r="1" spans="2:48" ht="36" customHeight="1" x14ac:dyDescent="0.25">
      <c r="B1" s="61"/>
      <c r="C1" s="181" t="s">
        <v>23</v>
      </c>
      <c r="D1" s="181"/>
      <c r="E1" s="181"/>
    </row>
    <row r="2" spans="2:48" ht="15.75" customHeight="1" x14ac:dyDescent="0.25">
      <c r="B2" s="62"/>
      <c r="C2" s="182" t="s">
        <v>167</v>
      </c>
      <c r="D2" s="182"/>
      <c r="E2" s="182"/>
    </row>
    <row r="3" spans="2:48" ht="9" customHeight="1" thickBot="1" x14ac:dyDescent="0.3">
      <c r="B3" s="67"/>
      <c r="F3" s="75"/>
      <c r="H3" s="15"/>
      <c r="I3" s="16"/>
      <c r="J3" s="68"/>
      <c r="K3" s="69"/>
      <c r="L3" s="68"/>
      <c r="M3" s="69"/>
      <c r="N3" s="68"/>
      <c r="P3" s="78"/>
      <c r="Q3" s="11"/>
      <c r="R3" s="77"/>
      <c r="S3" s="66"/>
      <c r="T3" s="77"/>
      <c r="U3" s="77"/>
      <c r="V3" s="77"/>
      <c r="W3" s="66"/>
      <c r="X3" s="77"/>
      <c r="Y3" s="11"/>
      <c r="Z3" s="77"/>
      <c r="AA3" s="11"/>
      <c r="AB3" s="77"/>
      <c r="AC3" s="66"/>
      <c r="AD3" s="77"/>
      <c r="AF3" s="77"/>
      <c r="AG3" s="66"/>
      <c r="AH3" s="70"/>
      <c r="AI3" s="17"/>
      <c r="AJ3" s="77"/>
      <c r="AK3" s="66"/>
      <c r="AL3" s="70"/>
      <c r="AM3" s="11"/>
      <c r="AN3" s="70"/>
      <c r="AO3" s="66"/>
      <c r="AP3" s="70"/>
      <c r="AQ3" s="17"/>
      <c r="AR3" s="18"/>
      <c r="AS3" s="71"/>
      <c r="AT3" s="18"/>
      <c r="AU3" s="124"/>
      <c r="AV3" s="66"/>
    </row>
    <row r="4" spans="2:48" s="1" customFormat="1" ht="106.95" customHeight="1" thickBot="1" x14ac:dyDescent="0.3">
      <c r="B4" s="106" t="s">
        <v>3</v>
      </c>
      <c r="C4" s="106" t="s">
        <v>28</v>
      </c>
      <c r="D4" s="106" t="s">
        <v>61</v>
      </c>
      <c r="E4" s="107" t="s">
        <v>11</v>
      </c>
      <c r="F4" s="108" t="s">
        <v>91</v>
      </c>
      <c r="G4" s="106" t="s">
        <v>12</v>
      </c>
      <c r="H4" s="109" t="s">
        <v>10</v>
      </c>
      <c r="I4" s="110" t="s">
        <v>40</v>
      </c>
      <c r="J4" s="111" t="s">
        <v>25</v>
      </c>
      <c r="K4" s="110" t="s">
        <v>41</v>
      </c>
      <c r="L4" s="111" t="s">
        <v>25</v>
      </c>
      <c r="M4" s="110" t="s">
        <v>13</v>
      </c>
      <c r="N4" s="111" t="s">
        <v>25</v>
      </c>
      <c r="O4" s="107" t="s">
        <v>36</v>
      </c>
      <c r="P4" s="111" t="s">
        <v>25</v>
      </c>
      <c r="Q4" s="107" t="s">
        <v>37</v>
      </c>
      <c r="R4" s="111" t="s">
        <v>25</v>
      </c>
      <c r="S4" s="107" t="s">
        <v>13</v>
      </c>
      <c r="T4" s="111" t="s">
        <v>25</v>
      </c>
      <c r="U4" s="109" t="s">
        <v>17</v>
      </c>
      <c r="V4" s="111" t="s">
        <v>25</v>
      </c>
      <c r="W4" s="107" t="s">
        <v>13</v>
      </c>
      <c r="X4" s="111" t="s">
        <v>25</v>
      </c>
      <c r="Y4" s="107" t="s">
        <v>18</v>
      </c>
      <c r="Z4" s="111" t="s">
        <v>25</v>
      </c>
      <c r="AA4" s="107" t="s">
        <v>38</v>
      </c>
      <c r="AB4" s="111" t="s">
        <v>25</v>
      </c>
      <c r="AC4" s="107" t="s">
        <v>13</v>
      </c>
      <c r="AD4" s="111" t="s">
        <v>25</v>
      </c>
      <c r="AE4" s="107" t="s">
        <v>35</v>
      </c>
      <c r="AF4" s="111" t="s">
        <v>25</v>
      </c>
      <c r="AG4" s="107" t="s">
        <v>39</v>
      </c>
      <c r="AH4" s="111" t="s">
        <v>25</v>
      </c>
      <c r="AI4" s="107" t="s">
        <v>51</v>
      </c>
      <c r="AJ4" s="111" t="s">
        <v>25</v>
      </c>
      <c r="AK4" s="107" t="s">
        <v>13</v>
      </c>
      <c r="AL4" s="111" t="s">
        <v>25</v>
      </c>
      <c r="AM4" s="107" t="s">
        <v>19</v>
      </c>
      <c r="AN4" s="111" t="s">
        <v>25</v>
      </c>
      <c r="AO4" s="107" t="s">
        <v>65</v>
      </c>
      <c r="AP4" s="112" t="s">
        <v>26</v>
      </c>
      <c r="AQ4" s="112" t="s">
        <v>27</v>
      </c>
      <c r="AR4" s="107" t="s">
        <v>20</v>
      </c>
      <c r="AS4" s="107" t="s">
        <v>21</v>
      </c>
      <c r="AT4" s="107" t="s">
        <v>22</v>
      </c>
      <c r="AU4" s="123" t="s">
        <v>147</v>
      </c>
      <c r="AV4" s="107" t="s">
        <v>5</v>
      </c>
    </row>
    <row r="5" spans="2:48" ht="15" x14ac:dyDescent="0.25">
      <c r="B5" s="11"/>
      <c r="E5" s="20"/>
      <c r="F5" s="21"/>
      <c r="H5" s="4"/>
      <c r="I5" s="22"/>
      <c r="J5" s="23"/>
      <c r="K5" s="22"/>
      <c r="L5" s="23"/>
      <c r="M5" s="22"/>
      <c r="N5" s="23"/>
      <c r="O5" s="15"/>
      <c r="P5" s="11"/>
      <c r="Q5" s="8"/>
      <c r="R5" s="11"/>
      <c r="S5" s="8"/>
      <c r="T5" s="11"/>
      <c r="U5" s="11"/>
      <c r="V5" s="11"/>
      <c r="W5" s="8"/>
      <c r="X5" s="11"/>
      <c r="Y5" s="8"/>
      <c r="Z5" s="11"/>
      <c r="AA5" s="8"/>
      <c r="AB5" s="11"/>
      <c r="AC5" s="8"/>
      <c r="AD5" s="11"/>
      <c r="AE5" s="11"/>
      <c r="AF5" s="11"/>
      <c r="AG5" s="8"/>
      <c r="AH5" s="11"/>
      <c r="AI5" s="11"/>
      <c r="AJ5" s="11"/>
      <c r="AK5" s="8"/>
      <c r="AL5" s="11"/>
      <c r="AM5" s="11"/>
      <c r="AN5" s="11"/>
      <c r="AO5" s="11"/>
      <c r="AP5" s="11"/>
      <c r="AQ5" s="11"/>
      <c r="AR5" s="11"/>
      <c r="AS5" s="11"/>
      <c r="AT5" s="11"/>
      <c r="AU5" s="119"/>
      <c r="AV5" s="11"/>
    </row>
    <row r="6" spans="2:48" ht="15" x14ac:dyDescent="0.25">
      <c r="B6" s="25" t="s">
        <v>1</v>
      </c>
      <c r="C6" s="198" t="s">
        <v>60</v>
      </c>
      <c r="D6" s="198" t="s">
        <v>149</v>
      </c>
      <c r="E6" s="198" t="s">
        <v>158</v>
      </c>
      <c r="F6" s="189">
        <v>20000</v>
      </c>
      <c r="G6" s="192" t="s">
        <v>127</v>
      </c>
      <c r="H6" s="195" t="s">
        <v>9</v>
      </c>
      <c r="I6" s="26">
        <f>K6-J6</f>
        <v>42186</v>
      </c>
      <c r="J6" s="27">
        <v>14</v>
      </c>
      <c r="K6" s="26">
        <f>M6-L6</f>
        <v>42200</v>
      </c>
      <c r="L6" s="27">
        <v>14</v>
      </c>
      <c r="M6" s="26">
        <f>O6-N6</f>
        <v>42214</v>
      </c>
      <c r="N6" s="27">
        <v>14</v>
      </c>
      <c r="O6" s="26">
        <f>Q6-P6</f>
        <v>42228</v>
      </c>
      <c r="P6" s="28">
        <v>7</v>
      </c>
      <c r="Q6" s="26">
        <f>S6-R6</f>
        <v>42235</v>
      </c>
      <c r="R6" s="28">
        <v>14</v>
      </c>
      <c r="S6" s="26">
        <f>U6-T6</f>
        <v>42249</v>
      </c>
      <c r="T6" s="28">
        <v>7</v>
      </c>
      <c r="U6" s="26">
        <f>W6-V6</f>
        <v>42256</v>
      </c>
      <c r="V6" s="28">
        <v>14</v>
      </c>
      <c r="W6" s="26">
        <f>Y6-X6</f>
        <v>42270</v>
      </c>
      <c r="X6" s="28">
        <v>35</v>
      </c>
      <c r="Y6" s="26">
        <f>AA6-Z6</f>
        <v>42305</v>
      </c>
      <c r="Z6" s="44">
        <v>7</v>
      </c>
      <c r="AA6" s="26">
        <f>AC6-AB6</f>
        <v>42312</v>
      </c>
      <c r="AB6" s="28">
        <v>14</v>
      </c>
      <c r="AC6" s="26">
        <f>AE6-AD6</f>
        <v>42326</v>
      </c>
      <c r="AD6" s="28">
        <v>14</v>
      </c>
      <c r="AE6" s="26">
        <f>AG6-AF6</f>
        <v>42340</v>
      </c>
      <c r="AF6" s="28">
        <v>5</v>
      </c>
      <c r="AG6" s="26">
        <f>AI6-AH6</f>
        <v>42345</v>
      </c>
      <c r="AH6" s="28">
        <v>7</v>
      </c>
      <c r="AI6" s="26">
        <f>AK6-AJ6</f>
        <v>42352</v>
      </c>
      <c r="AJ6" s="28">
        <v>14</v>
      </c>
      <c r="AK6" s="26">
        <f>AM6-AL6</f>
        <v>42366</v>
      </c>
      <c r="AL6" s="28">
        <v>2</v>
      </c>
      <c r="AM6" s="29">
        <v>42368</v>
      </c>
      <c r="AN6" s="28">
        <v>2</v>
      </c>
      <c r="AO6" s="26">
        <f>AM6+AN6</f>
        <v>42370</v>
      </c>
      <c r="AP6" s="30">
        <f>4.3*12*30.5</f>
        <v>1573.7999999999997</v>
      </c>
      <c r="AQ6" s="28">
        <f t="shared" ref="AQ6:AQ8" si="0">AP6/30.5</f>
        <v>51.599999999999994</v>
      </c>
      <c r="AR6" s="31">
        <f>AO6+AP6</f>
        <v>43943.8</v>
      </c>
      <c r="AS6" s="31" t="s">
        <v>8</v>
      </c>
      <c r="AT6" s="207"/>
      <c r="AU6" s="125"/>
      <c r="AV6" s="211" t="s">
        <v>165</v>
      </c>
    </row>
    <row r="7" spans="2:48" ht="15" x14ac:dyDescent="0.25">
      <c r="B7" s="4" t="s">
        <v>2</v>
      </c>
      <c r="C7" s="199"/>
      <c r="D7" s="199"/>
      <c r="E7" s="199"/>
      <c r="F7" s="190"/>
      <c r="G7" s="193"/>
      <c r="H7" s="196"/>
      <c r="I7" s="34">
        <v>42199</v>
      </c>
      <c r="J7" s="6">
        <v>14</v>
      </c>
      <c r="K7" s="2">
        <f>I7+J7</f>
        <v>42213</v>
      </c>
      <c r="L7" s="6">
        <v>14</v>
      </c>
      <c r="M7" s="2">
        <f>K7+L7</f>
        <v>42227</v>
      </c>
      <c r="N7" s="6">
        <v>14</v>
      </c>
      <c r="O7" s="2">
        <f>M7+N7</f>
        <v>42241</v>
      </c>
      <c r="P7" s="35">
        <v>7</v>
      </c>
      <c r="Q7" s="2">
        <f>O7+P7</f>
        <v>42248</v>
      </c>
      <c r="R7" s="35">
        <v>14</v>
      </c>
      <c r="S7" s="2">
        <f>Q7+R7</f>
        <v>42262</v>
      </c>
      <c r="T7" s="35">
        <v>7</v>
      </c>
      <c r="U7" s="2">
        <f>S7+T7</f>
        <v>42269</v>
      </c>
      <c r="V7" s="35">
        <v>14</v>
      </c>
      <c r="W7" s="2">
        <f>U7+V7</f>
        <v>42283</v>
      </c>
      <c r="X7" s="35">
        <v>35</v>
      </c>
      <c r="Y7" s="2">
        <f>W7+X7</f>
        <v>42318</v>
      </c>
      <c r="Z7" s="23">
        <v>7</v>
      </c>
      <c r="AA7" s="2">
        <f>Y7+Z7</f>
        <v>42325</v>
      </c>
      <c r="AB7" s="35">
        <v>14</v>
      </c>
      <c r="AC7" s="2">
        <f>AA7+AB7</f>
        <v>42339</v>
      </c>
      <c r="AD7" s="35">
        <v>14</v>
      </c>
      <c r="AE7" s="2">
        <f>AC7+AD7</f>
        <v>42353</v>
      </c>
      <c r="AF7" s="35">
        <v>5</v>
      </c>
      <c r="AG7" s="2">
        <f>AE7+AF7</f>
        <v>42358</v>
      </c>
      <c r="AH7" s="35">
        <v>7</v>
      </c>
      <c r="AI7" s="2">
        <f>AG7+AH7</f>
        <v>42365</v>
      </c>
      <c r="AJ7" s="35">
        <v>14</v>
      </c>
      <c r="AK7" s="2">
        <f>AI7+AJ7</f>
        <v>42379</v>
      </c>
      <c r="AL7" s="35">
        <v>2</v>
      </c>
      <c r="AM7" s="2">
        <f>AK7+AL7</f>
        <v>42381</v>
      </c>
      <c r="AN7" s="35">
        <v>2</v>
      </c>
      <c r="AO7" s="2">
        <f>AM7+AN7</f>
        <v>42383</v>
      </c>
      <c r="AP7" s="35">
        <f>AP6</f>
        <v>1573.7999999999997</v>
      </c>
      <c r="AQ7" s="35">
        <f t="shared" si="0"/>
        <v>51.599999999999994</v>
      </c>
      <c r="AR7" s="36">
        <f t="shared" ref="AR7:AR8" si="1">AO7+AP7</f>
        <v>43956.800000000003</v>
      </c>
      <c r="AS7" s="36" t="s">
        <v>8</v>
      </c>
      <c r="AT7" s="208"/>
      <c r="AU7" s="126"/>
      <c r="AV7" s="212"/>
    </row>
    <row r="8" spans="2:48" x14ac:dyDescent="0.25">
      <c r="B8" s="37" t="s">
        <v>0</v>
      </c>
      <c r="C8" s="200"/>
      <c r="D8" s="200"/>
      <c r="E8" s="200"/>
      <c r="F8" s="191"/>
      <c r="G8" s="194"/>
      <c r="H8" s="197"/>
      <c r="I8" s="38">
        <v>42199</v>
      </c>
      <c r="J8" s="59">
        <f>K8-I8</f>
        <v>-42199</v>
      </c>
      <c r="K8" s="38"/>
      <c r="L8" s="59">
        <f>M8-K8</f>
        <v>0</v>
      </c>
      <c r="M8" s="38"/>
      <c r="N8" s="59">
        <f>O8-M8</f>
        <v>0</v>
      </c>
      <c r="O8" s="38"/>
      <c r="P8" s="59">
        <f>Q8-O8</f>
        <v>0</v>
      </c>
      <c r="Q8" s="38"/>
      <c r="R8" s="59">
        <f>S8-Q8</f>
        <v>0</v>
      </c>
      <c r="S8" s="38"/>
      <c r="T8" s="59">
        <f>U8-S8</f>
        <v>0</v>
      </c>
      <c r="U8" s="38"/>
      <c r="V8" s="59">
        <f>W8-U8</f>
        <v>0</v>
      </c>
      <c r="W8" s="38"/>
      <c r="X8" s="59">
        <f>Y8-W8</f>
        <v>0</v>
      </c>
      <c r="Y8" s="38"/>
      <c r="Z8" s="59">
        <f>AA8-Y8</f>
        <v>0</v>
      </c>
      <c r="AA8" s="38"/>
      <c r="AB8" s="59">
        <f>AC8-AA8</f>
        <v>0</v>
      </c>
      <c r="AC8" s="38"/>
      <c r="AD8" s="59">
        <f>AE8-AC8</f>
        <v>0</v>
      </c>
      <c r="AE8" s="38"/>
      <c r="AF8" s="59">
        <f>AG8-AE8</f>
        <v>0</v>
      </c>
      <c r="AG8" s="38"/>
      <c r="AH8" s="59">
        <f>AI8-AG8</f>
        <v>0</v>
      </c>
      <c r="AI8" s="38"/>
      <c r="AJ8" s="59">
        <f>AK8-AI8</f>
        <v>0</v>
      </c>
      <c r="AK8" s="38"/>
      <c r="AL8" s="59">
        <f>AM8-AK8</f>
        <v>0</v>
      </c>
      <c r="AM8" s="38"/>
      <c r="AN8" s="59">
        <f>AO8-AM8</f>
        <v>0</v>
      </c>
      <c r="AO8" s="38"/>
      <c r="AP8" s="40"/>
      <c r="AQ8" s="35">
        <f t="shared" si="0"/>
        <v>0</v>
      </c>
      <c r="AR8" s="36">
        <f t="shared" si="1"/>
        <v>0</v>
      </c>
      <c r="AS8" s="139"/>
      <c r="AT8" s="209"/>
      <c r="AU8" s="127"/>
      <c r="AV8" s="213"/>
    </row>
    <row r="9" spans="2:48" ht="15" x14ac:dyDescent="0.25">
      <c r="B9" s="4"/>
      <c r="C9" s="32"/>
      <c r="D9" s="32"/>
      <c r="E9" s="133"/>
      <c r="F9" s="131"/>
      <c r="G9" s="33"/>
      <c r="I9" s="26"/>
      <c r="J9" s="27"/>
      <c r="K9" s="26"/>
      <c r="L9" s="27"/>
      <c r="M9" s="26"/>
      <c r="N9" s="27"/>
      <c r="O9" s="26"/>
      <c r="P9" s="28"/>
      <c r="Q9" s="26"/>
      <c r="R9" s="28"/>
      <c r="S9" s="26"/>
      <c r="T9" s="28"/>
      <c r="U9" s="26"/>
      <c r="V9" s="28"/>
      <c r="W9" s="26"/>
      <c r="X9" s="28"/>
      <c r="Y9" s="26"/>
      <c r="Z9" s="44"/>
      <c r="AA9" s="26"/>
      <c r="AB9" s="28"/>
      <c r="AC9" s="26"/>
      <c r="AD9" s="28"/>
      <c r="AE9" s="26"/>
      <c r="AF9" s="28"/>
      <c r="AG9" s="26"/>
      <c r="AH9" s="28"/>
      <c r="AI9" s="26"/>
      <c r="AJ9" s="28"/>
      <c r="AK9" s="26"/>
      <c r="AL9" s="28"/>
      <c r="AM9" s="26"/>
      <c r="AN9" s="28"/>
      <c r="AO9" s="26"/>
      <c r="AP9" s="28"/>
      <c r="AQ9" s="28"/>
      <c r="AR9" s="136"/>
      <c r="AS9" s="136"/>
      <c r="AT9" s="36"/>
      <c r="AU9" s="122"/>
      <c r="AV9" s="79"/>
    </row>
    <row r="10" spans="2:48" x14ac:dyDescent="0.25">
      <c r="C10" s="32"/>
      <c r="D10" s="32"/>
      <c r="E10" s="133"/>
      <c r="F10" s="131"/>
      <c r="G10" s="33"/>
      <c r="J10" s="59"/>
      <c r="L10" s="59"/>
      <c r="N10" s="59"/>
      <c r="O10" s="2"/>
      <c r="P10" s="59"/>
      <c r="Q10" s="2"/>
      <c r="R10" s="59"/>
      <c r="S10" s="2"/>
      <c r="T10" s="59"/>
      <c r="U10" s="2"/>
      <c r="V10" s="59"/>
      <c r="W10" s="2"/>
      <c r="X10" s="59"/>
      <c r="Y10" s="2"/>
      <c r="Z10" s="59"/>
      <c r="AA10" s="2"/>
      <c r="AB10" s="59"/>
      <c r="AC10" s="2"/>
      <c r="AD10" s="59"/>
      <c r="AE10" s="2"/>
      <c r="AF10" s="59"/>
      <c r="AG10" s="2"/>
      <c r="AH10" s="59"/>
      <c r="AI10" s="2"/>
      <c r="AJ10" s="59"/>
      <c r="AK10" s="2"/>
      <c r="AL10" s="59"/>
      <c r="AM10" s="2"/>
      <c r="AN10" s="59"/>
      <c r="AO10" s="2"/>
      <c r="AP10" s="35"/>
      <c r="AQ10" s="35"/>
      <c r="AR10" s="36"/>
      <c r="AS10" s="50"/>
      <c r="AT10" s="50"/>
      <c r="AU10" s="50"/>
      <c r="AV10" s="60"/>
    </row>
    <row r="11" spans="2:48" x14ac:dyDescent="0.25">
      <c r="B11" s="157"/>
      <c r="C11" s="145"/>
      <c r="D11" s="145"/>
      <c r="E11" s="145"/>
      <c r="F11" s="147"/>
      <c r="G11" s="149"/>
      <c r="H11" s="150"/>
      <c r="I11" s="26"/>
      <c r="J11" s="59"/>
      <c r="L11" s="59"/>
      <c r="N11" s="59"/>
      <c r="O11" s="2"/>
      <c r="P11" s="59"/>
      <c r="Q11" s="26"/>
      <c r="R11" s="59"/>
      <c r="S11" s="2"/>
      <c r="T11" s="59"/>
      <c r="U11" s="2"/>
      <c r="V11" s="59"/>
      <c r="W11" s="2"/>
      <c r="X11" s="59"/>
      <c r="Y11" s="2"/>
      <c r="Z11" s="59"/>
      <c r="AA11" s="26"/>
      <c r="AB11" s="59"/>
      <c r="AC11" s="2"/>
      <c r="AD11" s="59"/>
      <c r="AE11" s="2"/>
      <c r="AF11" s="59"/>
      <c r="AG11" s="2"/>
      <c r="AH11" s="59"/>
      <c r="AI11" s="26"/>
      <c r="AJ11" s="59"/>
      <c r="AK11" s="2"/>
      <c r="AL11" s="59"/>
      <c r="AM11" s="2"/>
      <c r="AN11" s="59"/>
      <c r="AO11" s="26"/>
      <c r="AP11" s="35"/>
      <c r="AQ11" s="28"/>
      <c r="AR11" s="153"/>
      <c r="AS11" s="158"/>
      <c r="AT11" s="158"/>
      <c r="AU11" s="158"/>
      <c r="AV11" s="159"/>
    </row>
  </sheetData>
  <autoFilter ref="B5:AV10"/>
  <mergeCells count="10">
    <mergeCell ref="C6:C8"/>
    <mergeCell ref="C1:E1"/>
    <mergeCell ref="C2:E2"/>
    <mergeCell ref="AT6:AT8"/>
    <mergeCell ref="AV6:AV8"/>
    <mergeCell ref="D6:D8"/>
    <mergeCell ref="E6:E8"/>
    <mergeCell ref="F6:F8"/>
    <mergeCell ref="G6:G8"/>
    <mergeCell ref="H6:H8"/>
  </mergeCells>
  <phoneticPr fontId="0" type="noConversion"/>
  <printOptions horizontalCentered="1"/>
  <pageMargins left="0.77" right="0.88" top="1.54" bottom="0.84" header="0.71" footer="0.21"/>
  <pageSetup paperSize="9" scale="68" fitToHeight="9" orientation="landscape" r:id="rId1"/>
  <headerFooter alignWithMargins="0">
    <oddHeader>&amp;C&amp;12insert Country
Insert Project name</oddHeader>
    <oddFooter xml:space="preserve">&amp;L&amp;F&amp;CPage &amp;P of &amp;N&amp;R&amp;D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H16"/>
  <sheetViews>
    <sheetView showGridLines="0" showZeros="0" tabSelected="1" zoomScaleNormal="100" zoomScaleSheetLayoutView="52" workbookViewId="0">
      <selection activeCell="E3" sqref="E1:G1048576"/>
    </sheetView>
  </sheetViews>
  <sheetFormatPr defaultColWidth="9.109375" defaultRowHeight="15.6" x14ac:dyDescent="0.25"/>
  <cols>
    <col min="1" max="1" width="9.109375" style="11"/>
    <col min="2" max="2" width="4.6640625" style="12" customWidth="1"/>
    <col min="3" max="4" width="10.6640625" style="13" customWidth="1"/>
    <col min="5" max="5" width="34.109375" style="14" customWidth="1"/>
    <col min="6" max="6" width="11.6640625" style="3" hidden="1" customWidth="1"/>
    <col min="7" max="7" width="8.44140625" style="4" customWidth="1"/>
    <col min="8" max="8" width="7" style="5" customWidth="1"/>
    <col min="9" max="9" width="12" style="2" customWidth="1"/>
    <col min="10" max="10" width="6.44140625" style="6" hidden="1" customWidth="1"/>
    <col min="11" max="11" width="12.44140625" style="2" hidden="1" customWidth="1"/>
    <col min="12" max="12" width="6.44140625" style="6" hidden="1" customWidth="1"/>
    <col min="13" max="13" width="12.5546875" style="2" hidden="1" customWidth="1"/>
    <col min="14" max="14" width="6.44140625" style="6" hidden="1" customWidth="1"/>
    <col min="15" max="15" width="14.33203125" style="7" hidden="1" customWidth="1"/>
    <col min="16" max="16" width="4.6640625" style="8" hidden="1" customWidth="1"/>
    <col min="17" max="17" width="12.6640625" style="4" customWidth="1"/>
    <col min="18" max="18" width="4.6640625" style="8" hidden="1" customWidth="1"/>
    <col min="19" max="19" width="13" style="4" hidden="1" customWidth="1"/>
    <col min="20" max="20" width="4.6640625" style="8" hidden="1" customWidth="1"/>
    <col min="21" max="21" width="13.44140625" style="8" customWidth="1"/>
    <col min="22" max="22" width="4.6640625" style="8" hidden="1" customWidth="1"/>
    <col min="23" max="23" width="13" style="4" hidden="1" customWidth="1"/>
    <col min="24" max="24" width="4.6640625" style="8" hidden="1" customWidth="1"/>
    <col min="25" max="25" width="12.6640625" style="5" hidden="1" customWidth="1"/>
    <col min="26" max="26" width="5.6640625" style="8" hidden="1" customWidth="1"/>
    <col min="27" max="27" width="12.6640625" style="4" bestFit="1" customWidth="1"/>
    <col min="28" max="28" width="7.33203125" style="8" hidden="1" customWidth="1"/>
    <col min="29" max="29" width="7.33203125" style="8" customWidth="1"/>
    <col min="30" max="32" width="13.6640625" style="4" customWidth="1"/>
    <col min="33" max="33" width="13.6640625" style="121" customWidth="1"/>
    <col min="34" max="34" width="20.5546875" style="10" customWidth="1"/>
    <col min="35" max="35" width="1.5546875" style="11" customWidth="1"/>
    <col min="36" max="16384" width="9.109375" style="11"/>
  </cols>
  <sheetData>
    <row r="1" spans="2:34" ht="36" customHeight="1" x14ac:dyDescent="0.25">
      <c r="B1" s="61"/>
      <c r="C1" s="181" t="s">
        <v>29</v>
      </c>
      <c r="D1" s="181"/>
      <c r="E1" s="181"/>
    </row>
    <row r="2" spans="2:34" ht="15.75" customHeight="1" x14ac:dyDescent="0.25">
      <c r="B2" s="62"/>
      <c r="C2" s="182" t="s">
        <v>167</v>
      </c>
      <c r="D2" s="182"/>
      <c r="E2" s="182"/>
    </row>
    <row r="3" spans="2:34" ht="9" customHeight="1" thickBot="1" x14ac:dyDescent="0.3">
      <c r="B3" s="67"/>
      <c r="F3" s="75"/>
      <c r="H3" s="15"/>
      <c r="I3" s="16"/>
      <c r="J3" s="68"/>
      <c r="K3" s="69"/>
      <c r="L3" s="68"/>
      <c r="M3" s="69"/>
      <c r="N3" s="68"/>
      <c r="O3" s="81"/>
      <c r="P3" s="78"/>
      <c r="Q3" s="11"/>
      <c r="R3" s="77"/>
      <c r="S3" s="11"/>
      <c r="T3" s="70"/>
      <c r="U3" s="70"/>
      <c r="V3" s="77"/>
      <c r="W3" s="11"/>
      <c r="X3" s="70"/>
      <c r="Y3" s="11"/>
      <c r="Z3" s="66"/>
      <c r="AA3" s="80"/>
      <c r="AB3" s="70"/>
      <c r="AC3" s="17"/>
      <c r="AD3" s="18"/>
      <c r="AE3" s="71"/>
      <c r="AF3" s="71"/>
      <c r="AG3" s="71"/>
      <c r="AH3" s="66"/>
    </row>
    <row r="4" spans="2:34" s="1" customFormat="1" ht="106.95" customHeight="1" thickBot="1" x14ac:dyDescent="0.3">
      <c r="B4" s="106" t="s">
        <v>3</v>
      </c>
      <c r="C4" s="106" t="s">
        <v>28</v>
      </c>
      <c r="D4" s="106" t="s">
        <v>61</v>
      </c>
      <c r="E4" s="107" t="s">
        <v>11</v>
      </c>
      <c r="F4" s="108" t="s">
        <v>91</v>
      </c>
      <c r="G4" s="106" t="s">
        <v>12</v>
      </c>
      <c r="H4" s="109" t="s">
        <v>10</v>
      </c>
      <c r="I4" s="110" t="s">
        <v>40</v>
      </c>
      <c r="J4" s="111" t="s">
        <v>25</v>
      </c>
      <c r="K4" s="110" t="s">
        <v>41</v>
      </c>
      <c r="L4" s="111" t="s">
        <v>25</v>
      </c>
      <c r="M4" s="110" t="s">
        <v>13</v>
      </c>
      <c r="N4" s="111" t="s">
        <v>25</v>
      </c>
      <c r="O4" s="107" t="s">
        <v>36</v>
      </c>
      <c r="P4" s="111" t="s">
        <v>25</v>
      </c>
      <c r="Q4" s="107" t="s">
        <v>37</v>
      </c>
      <c r="R4" s="111" t="s">
        <v>25</v>
      </c>
      <c r="S4" s="107" t="s">
        <v>13</v>
      </c>
      <c r="T4" s="111" t="s">
        <v>25</v>
      </c>
      <c r="U4" s="107" t="s">
        <v>51</v>
      </c>
      <c r="V4" s="111" t="s">
        <v>25</v>
      </c>
      <c r="W4" s="107" t="s">
        <v>13</v>
      </c>
      <c r="X4" s="111" t="s">
        <v>25</v>
      </c>
      <c r="Y4" s="107" t="s">
        <v>19</v>
      </c>
      <c r="Z4" s="111" t="s">
        <v>25</v>
      </c>
      <c r="AA4" s="107" t="s">
        <v>65</v>
      </c>
      <c r="AB4" s="112" t="s">
        <v>26</v>
      </c>
      <c r="AC4" s="112" t="s">
        <v>27</v>
      </c>
      <c r="AD4" s="107" t="s">
        <v>20</v>
      </c>
      <c r="AE4" s="107" t="s">
        <v>21</v>
      </c>
      <c r="AF4" s="107" t="s">
        <v>22</v>
      </c>
      <c r="AG4" s="123" t="s">
        <v>147</v>
      </c>
      <c r="AH4" s="107" t="s">
        <v>5</v>
      </c>
    </row>
    <row r="5" spans="2:34" ht="15" x14ac:dyDescent="0.25">
      <c r="B5" s="11"/>
      <c r="E5" s="20"/>
      <c r="F5" s="21"/>
      <c r="H5" s="4"/>
      <c r="I5" s="22"/>
      <c r="J5" s="23"/>
      <c r="K5" s="22"/>
      <c r="L5" s="23"/>
      <c r="M5" s="22"/>
      <c r="N5" s="23"/>
      <c r="O5" s="15"/>
      <c r="P5" s="11"/>
      <c r="Q5" s="8"/>
      <c r="R5" s="11"/>
      <c r="S5" s="8"/>
      <c r="T5" s="11"/>
      <c r="U5" s="11"/>
      <c r="V5" s="11"/>
      <c r="W5" s="8"/>
      <c r="X5" s="11"/>
      <c r="Y5" s="11"/>
      <c r="Z5" s="11"/>
      <c r="AA5" s="11"/>
      <c r="AB5" s="11"/>
      <c r="AC5" s="11"/>
      <c r="AD5" s="11"/>
      <c r="AE5" s="11"/>
      <c r="AF5" s="11"/>
      <c r="AG5" s="119"/>
      <c r="AH5" s="11"/>
    </row>
    <row r="6" spans="2:34" ht="15" x14ac:dyDescent="0.25">
      <c r="B6" s="25" t="s">
        <v>1</v>
      </c>
      <c r="C6" s="198" t="s">
        <v>62</v>
      </c>
      <c r="D6" s="198" t="s">
        <v>149</v>
      </c>
      <c r="E6" s="198" t="s">
        <v>150</v>
      </c>
      <c r="F6" s="189">
        <f>4500*12*4.2</f>
        <v>226800</v>
      </c>
      <c r="G6" s="192" t="s">
        <v>42</v>
      </c>
      <c r="H6" s="195" t="s">
        <v>9</v>
      </c>
      <c r="I6" s="26">
        <v>42278</v>
      </c>
      <c r="J6" s="27">
        <v>14</v>
      </c>
      <c r="K6" s="26">
        <f>M6-L6</f>
        <v>42288</v>
      </c>
      <c r="L6" s="27">
        <v>14</v>
      </c>
      <c r="M6" s="26">
        <f>O6-N6</f>
        <v>42302</v>
      </c>
      <c r="N6" s="27">
        <v>14</v>
      </c>
      <c r="O6" s="26">
        <f>Q6-P6</f>
        <v>42316</v>
      </c>
      <c r="P6" s="28">
        <v>7</v>
      </c>
      <c r="Q6" s="26">
        <v>42323</v>
      </c>
      <c r="R6" s="28">
        <v>14</v>
      </c>
      <c r="S6" s="26">
        <f>U6-T6</f>
        <v>42095</v>
      </c>
      <c r="T6" s="28">
        <v>7</v>
      </c>
      <c r="U6" s="26">
        <v>42102</v>
      </c>
      <c r="V6" s="28">
        <v>14</v>
      </c>
      <c r="W6" s="26">
        <f>Y6-X6</f>
        <v>41997</v>
      </c>
      <c r="X6" s="28">
        <v>7</v>
      </c>
      <c r="Y6" s="29">
        <v>42004</v>
      </c>
      <c r="Z6" s="28">
        <v>2</v>
      </c>
      <c r="AA6" s="26">
        <v>42125</v>
      </c>
      <c r="AB6" s="30">
        <f>12*4.2*30.5</f>
        <v>1537.2000000000003</v>
      </c>
      <c r="AC6" s="44">
        <v>54</v>
      </c>
      <c r="AD6" s="31">
        <v>43770</v>
      </c>
      <c r="AE6" s="31" t="s">
        <v>8</v>
      </c>
      <c r="AF6" s="207"/>
      <c r="AG6" s="125"/>
      <c r="AH6" s="186" t="s">
        <v>143</v>
      </c>
    </row>
    <row r="7" spans="2:34" ht="15" x14ac:dyDescent="0.25">
      <c r="B7" s="4" t="s">
        <v>2</v>
      </c>
      <c r="C7" s="199"/>
      <c r="D7" s="199"/>
      <c r="E7" s="199"/>
      <c r="F7" s="190"/>
      <c r="G7" s="193"/>
      <c r="H7" s="196"/>
      <c r="I7" s="34"/>
      <c r="J7" s="6">
        <v>14</v>
      </c>
      <c r="K7" s="2">
        <f>I7+J7</f>
        <v>14</v>
      </c>
      <c r="L7" s="6">
        <v>14</v>
      </c>
      <c r="M7" s="2">
        <f>K7+L7</f>
        <v>28</v>
      </c>
      <c r="N7" s="6">
        <v>14</v>
      </c>
      <c r="O7" s="2">
        <f>M7+N7</f>
        <v>42</v>
      </c>
      <c r="P7" s="35">
        <v>7</v>
      </c>
      <c r="Q7" s="2">
        <f>O7+P7</f>
        <v>49</v>
      </c>
      <c r="R7" s="35">
        <v>14</v>
      </c>
      <c r="S7" s="2">
        <f>Q7+R7</f>
        <v>63</v>
      </c>
      <c r="T7" s="35">
        <v>7</v>
      </c>
      <c r="U7" s="2">
        <f>S7+T7</f>
        <v>70</v>
      </c>
      <c r="V7" s="35">
        <v>14</v>
      </c>
      <c r="W7" s="2">
        <f>U7+V7</f>
        <v>84</v>
      </c>
      <c r="X7" s="35">
        <v>7</v>
      </c>
      <c r="Y7" s="2">
        <f>W7+X7</f>
        <v>91</v>
      </c>
      <c r="Z7" s="35">
        <v>2</v>
      </c>
      <c r="AA7" s="2">
        <f>Y7+Z7</f>
        <v>93</v>
      </c>
      <c r="AB7" s="35">
        <f>AB6</f>
        <v>1537.2000000000003</v>
      </c>
      <c r="AC7" s="23">
        <f t="shared" ref="AC7:AC14" si="0">AB7/30.5</f>
        <v>50.400000000000006</v>
      </c>
      <c r="AD7" s="36">
        <f t="shared" ref="AD7:AD14" si="1">AA7+AB7</f>
        <v>1630.2000000000003</v>
      </c>
      <c r="AE7" s="36" t="s">
        <v>8</v>
      </c>
      <c r="AF7" s="208"/>
      <c r="AG7" s="126"/>
      <c r="AH7" s="187"/>
    </row>
    <row r="8" spans="2:34" x14ac:dyDescent="0.25">
      <c r="B8" s="37" t="s">
        <v>0</v>
      </c>
      <c r="C8" s="200"/>
      <c r="D8" s="200"/>
      <c r="E8" s="200"/>
      <c r="F8" s="191"/>
      <c r="G8" s="194"/>
      <c r="H8" s="197"/>
      <c r="I8" s="38"/>
      <c r="J8" s="39">
        <f>K8-I8</f>
        <v>0</v>
      </c>
      <c r="K8" s="38"/>
      <c r="L8" s="39">
        <f>M8-K8</f>
        <v>0</v>
      </c>
      <c r="M8" s="38"/>
      <c r="N8" s="39">
        <f>O8-M8</f>
        <v>0</v>
      </c>
      <c r="O8" s="38"/>
      <c r="P8" s="39">
        <f>Q8-O8</f>
        <v>0</v>
      </c>
      <c r="Q8" s="38"/>
      <c r="R8" s="39">
        <f>S8-Q8</f>
        <v>0</v>
      </c>
      <c r="S8" s="38"/>
      <c r="T8" s="39">
        <f>U8-S8</f>
        <v>0</v>
      </c>
      <c r="U8" s="38"/>
      <c r="V8" s="39">
        <f>W8-U8</f>
        <v>0</v>
      </c>
      <c r="W8" s="38"/>
      <c r="X8" s="39">
        <f>Y8-W8</f>
        <v>0</v>
      </c>
      <c r="Y8" s="38"/>
      <c r="Z8" s="39">
        <f>AA8-Y8</f>
        <v>0</v>
      </c>
      <c r="AA8" s="38"/>
      <c r="AB8" s="40"/>
      <c r="AC8" s="23">
        <f t="shared" si="0"/>
        <v>0</v>
      </c>
      <c r="AD8" s="36">
        <f t="shared" si="1"/>
        <v>0</v>
      </c>
      <c r="AE8" s="41"/>
      <c r="AF8" s="209"/>
      <c r="AG8" s="127"/>
      <c r="AH8" s="188"/>
    </row>
    <row r="9" spans="2:34" s="132" customFormat="1" ht="15" x14ac:dyDescent="0.25">
      <c r="B9" s="134" t="s">
        <v>1</v>
      </c>
      <c r="C9" s="198" t="s">
        <v>152</v>
      </c>
      <c r="D9" s="198" t="s">
        <v>149</v>
      </c>
      <c r="E9" s="198" t="s">
        <v>151</v>
      </c>
      <c r="F9" s="189">
        <f>1500*12*4.2</f>
        <v>75600</v>
      </c>
      <c r="G9" s="192" t="s">
        <v>42</v>
      </c>
      <c r="H9" s="195" t="s">
        <v>9</v>
      </c>
      <c r="I9" s="26">
        <v>42278</v>
      </c>
      <c r="J9" s="27">
        <v>14</v>
      </c>
      <c r="K9" s="26">
        <f>M9-L9</f>
        <v>42288</v>
      </c>
      <c r="L9" s="27">
        <v>14</v>
      </c>
      <c r="M9" s="26">
        <f>O9-N9</f>
        <v>42302</v>
      </c>
      <c r="N9" s="27">
        <v>14</v>
      </c>
      <c r="O9" s="26">
        <f>Q9-P9</f>
        <v>42316</v>
      </c>
      <c r="P9" s="28">
        <v>7</v>
      </c>
      <c r="Q9" s="26">
        <v>42323</v>
      </c>
      <c r="R9" s="28">
        <v>14</v>
      </c>
      <c r="S9" s="26">
        <f>U9-T9</f>
        <v>42095</v>
      </c>
      <c r="T9" s="28">
        <v>7</v>
      </c>
      <c r="U9" s="26">
        <v>42102</v>
      </c>
      <c r="V9" s="28">
        <v>14</v>
      </c>
      <c r="W9" s="26">
        <f>Y9-X9</f>
        <v>41997</v>
      </c>
      <c r="X9" s="28">
        <v>7</v>
      </c>
      <c r="Y9" s="29">
        <v>42004</v>
      </c>
      <c r="Z9" s="28">
        <v>2</v>
      </c>
      <c r="AA9" s="26">
        <v>42125</v>
      </c>
      <c r="AB9" s="30">
        <f>12*4.2*30.5</f>
        <v>1537.2000000000003</v>
      </c>
      <c r="AC9" s="44">
        <v>51</v>
      </c>
      <c r="AD9" s="136">
        <v>43647</v>
      </c>
      <c r="AE9" s="136" t="s">
        <v>8</v>
      </c>
      <c r="AF9" s="207"/>
      <c r="AG9" s="125"/>
      <c r="AH9" s="186" t="s">
        <v>143</v>
      </c>
    </row>
    <row r="10" spans="2:34" s="132" customFormat="1" ht="15" x14ac:dyDescent="0.25">
      <c r="B10" s="135" t="s">
        <v>2</v>
      </c>
      <c r="C10" s="199"/>
      <c r="D10" s="199"/>
      <c r="E10" s="199"/>
      <c r="F10" s="190"/>
      <c r="G10" s="193"/>
      <c r="H10" s="196"/>
      <c r="I10" s="34"/>
      <c r="J10" s="6">
        <v>14</v>
      </c>
      <c r="K10" s="2">
        <f>I10+J10</f>
        <v>14</v>
      </c>
      <c r="L10" s="6">
        <v>14</v>
      </c>
      <c r="M10" s="2">
        <f>K10+L10</f>
        <v>28</v>
      </c>
      <c r="N10" s="6">
        <v>14</v>
      </c>
      <c r="O10" s="2">
        <f>M10+N10</f>
        <v>42</v>
      </c>
      <c r="P10" s="35">
        <v>7</v>
      </c>
      <c r="Q10" s="2">
        <f>O10+P10</f>
        <v>49</v>
      </c>
      <c r="R10" s="35">
        <v>14</v>
      </c>
      <c r="S10" s="2">
        <f>Q10+R10</f>
        <v>63</v>
      </c>
      <c r="T10" s="35">
        <v>7</v>
      </c>
      <c r="U10" s="2">
        <f>S10+T10</f>
        <v>70</v>
      </c>
      <c r="V10" s="35">
        <v>14</v>
      </c>
      <c r="W10" s="2">
        <f>U10+V10</f>
        <v>84</v>
      </c>
      <c r="X10" s="35">
        <v>7</v>
      </c>
      <c r="Y10" s="2">
        <f>W10+X10</f>
        <v>91</v>
      </c>
      <c r="Z10" s="35">
        <v>2</v>
      </c>
      <c r="AA10" s="2">
        <f>Y10+Z10</f>
        <v>93</v>
      </c>
      <c r="AB10" s="35">
        <f>AB9</f>
        <v>1537.2000000000003</v>
      </c>
      <c r="AC10" s="23">
        <f t="shared" ref="AC10:AC11" si="2">AB10/30.5</f>
        <v>50.400000000000006</v>
      </c>
      <c r="AD10" s="137">
        <f t="shared" ref="AD10:AD11" si="3">AA10+AB10</f>
        <v>1630.2000000000003</v>
      </c>
      <c r="AE10" s="137" t="s">
        <v>8</v>
      </c>
      <c r="AF10" s="208"/>
      <c r="AG10" s="126"/>
      <c r="AH10" s="187"/>
    </row>
    <row r="11" spans="2:34" s="132" customFormat="1" x14ac:dyDescent="0.25">
      <c r="B11" s="37" t="s">
        <v>0</v>
      </c>
      <c r="C11" s="200"/>
      <c r="D11" s="200"/>
      <c r="E11" s="200"/>
      <c r="F11" s="191"/>
      <c r="G11" s="194"/>
      <c r="H11" s="197"/>
      <c r="I11" s="38"/>
      <c r="J11" s="39">
        <f>K11-I11</f>
        <v>0</v>
      </c>
      <c r="K11" s="38"/>
      <c r="L11" s="39">
        <f>M11-K11</f>
        <v>0</v>
      </c>
      <c r="M11" s="38"/>
      <c r="N11" s="39">
        <f>O11-M11</f>
        <v>0</v>
      </c>
      <c r="O11" s="38"/>
      <c r="P11" s="39">
        <f>Q11-O11</f>
        <v>0</v>
      </c>
      <c r="Q11" s="38"/>
      <c r="R11" s="39">
        <f>S11-Q11</f>
        <v>0</v>
      </c>
      <c r="S11" s="38"/>
      <c r="T11" s="39">
        <f>U11-S11</f>
        <v>0</v>
      </c>
      <c r="U11" s="38"/>
      <c r="V11" s="39">
        <f>W11-U11</f>
        <v>0</v>
      </c>
      <c r="W11" s="38"/>
      <c r="X11" s="39">
        <f>Y11-W11</f>
        <v>0</v>
      </c>
      <c r="Y11" s="38"/>
      <c r="Z11" s="39">
        <f>AA11-Y11</f>
        <v>0</v>
      </c>
      <c r="AA11" s="38"/>
      <c r="AB11" s="40"/>
      <c r="AC11" s="23">
        <f t="shared" si="2"/>
        <v>0</v>
      </c>
      <c r="AD11" s="137">
        <f t="shared" si="3"/>
        <v>0</v>
      </c>
      <c r="AE11" s="41"/>
      <c r="AF11" s="209"/>
      <c r="AG11" s="127"/>
      <c r="AH11" s="188"/>
    </row>
    <row r="12" spans="2:34" ht="15" x14ac:dyDescent="0.25">
      <c r="B12" s="25" t="s">
        <v>1</v>
      </c>
      <c r="C12" s="198" t="s">
        <v>153</v>
      </c>
      <c r="D12" s="198" t="s">
        <v>149</v>
      </c>
      <c r="E12" s="198" t="s">
        <v>154</v>
      </c>
      <c r="F12" s="189">
        <v>130000</v>
      </c>
      <c r="G12" s="192" t="s">
        <v>42</v>
      </c>
      <c r="H12" s="195" t="s">
        <v>46</v>
      </c>
      <c r="I12" s="26">
        <v>42186</v>
      </c>
      <c r="J12" s="27">
        <v>14</v>
      </c>
      <c r="K12" s="26">
        <f>M12-L12</f>
        <v>42196</v>
      </c>
      <c r="L12" s="27"/>
      <c r="M12" s="26">
        <f>O12-N12</f>
        <v>42196</v>
      </c>
      <c r="N12" s="27">
        <v>14</v>
      </c>
      <c r="O12" s="26">
        <f>Q12-P12</f>
        <v>42210</v>
      </c>
      <c r="P12" s="28">
        <v>7</v>
      </c>
      <c r="Q12" s="26">
        <v>42217</v>
      </c>
      <c r="R12" s="28"/>
      <c r="S12" s="26">
        <f>U12-T12</f>
        <v>42224</v>
      </c>
      <c r="T12" s="28">
        <v>7</v>
      </c>
      <c r="U12" s="26">
        <v>42231</v>
      </c>
      <c r="V12" s="28"/>
      <c r="W12" s="26">
        <f>Y12-X12</f>
        <v>42148</v>
      </c>
      <c r="X12" s="28">
        <v>7</v>
      </c>
      <c r="Y12" s="29">
        <v>42155</v>
      </c>
      <c r="Z12" s="28">
        <v>2</v>
      </c>
      <c r="AA12" s="26">
        <v>42248</v>
      </c>
      <c r="AB12" s="30">
        <f>12*4.2*30.5</f>
        <v>1537.2000000000003</v>
      </c>
      <c r="AC12" s="44">
        <f t="shared" si="0"/>
        <v>50.400000000000006</v>
      </c>
      <c r="AD12" s="31">
        <f t="shared" si="1"/>
        <v>43785.2</v>
      </c>
      <c r="AE12" s="31" t="s">
        <v>8</v>
      </c>
      <c r="AF12" s="207"/>
      <c r="AG12" s="125"/>
      <c r="AH12" s="186" t="s">
        <v>143</v>
      </c>
    </row>
    <row r="13" spans="2:34" ht="15" x14ac:dyDescent="0.25">
      <c r="B13" s="4" t="s">
        <v>2</v>
      </c>
      <c r="C13" s="199"/>
      <c r="D13" s="199"/>
      <c r="E13" s="199"/>
      <c r="F13" s="190"/>
      <c r="G13" s="193"/>
      <c r="H13" s="196"/>
      <c r="I13" s="34">
        <v>42215</v>
      </c>
      <c r="J13" s="6">
        <v>14</v>
      </c>
      <c r="K13" s="2">
        <f>I13+J13</f>
        <v>42229</v>
      </c>
      <c r="M13" s="2">
        <f>K13+L13</f>
        <v>42229</v>
      </c>
      <c r="N13" s="6">
        <v>14</v>
      </c>
      <c r="O13" s="2">
        <f>M13+N13</f>
        <v>42243</v>
      </c>
      <c r="P13" s="35">
        <v>7</v>
      </c>
      <c r="Q13" s="2">
        <f>O13+P13</f>
        <v>42250</v>
      </c>
      <c r="R13" s="35"/>
      <c r="S13" s="2">
        <f>Q13+R13</f>
        <v>42250</v>
      </c>
      <c r="T13" s="35">
        <v>7</v>
      </c>
      <c r="U13" s="2">
        <f>S13+T13</f>
        <v>42257</v>
      </c>
      <c r="V13" s="35"/>
      <c r="W13" s="2">
        <f>U13+V13</f>
        <v>42257</v>
      </c>
      <c r="X13" s="35">
        <v>7</v>
      </c>
      <c r="Y13" s="2">
        <f>W13+X13</f>
        <v>42264</v>
      </c>
      <c r="Z13" s="35">
        <v>2</v>
      </c>
      <c r="AA13" s="2">
        <f>Y13+Z13</f>
        <v>42266</v>
      </c>
      <c r="AB13" s="35">
        <f>AB12</f>
        <v>1537.2000000000003</v>
      </c>
      <c r="AC13" s="23">
        <f t="shared" si="0"/>
        <v>50.400000000000006</v>
      </c>
      <c r="AD13" s="36">
        <f t="shared" si="1"/>
        <v>43803.199999999997</v>
      </c>
      <c r="AE13" s="36" t="s">
        <v>8</v>
      </c>
      <c r="AF13" s="208"/>
      <c r="AG13" s="126"/>
      <c r="AH13" s="187"/>
    </row>
    <row r="14" spans="2:34" x14ac:dyDescent="0.25">
      <c r="B14" s="37" t="s">
        <v>0</v>
      </c>
      <c r="C14" s="200"/>
      <c r="D14" s="200"/>
      <c r="E14" s="200"/>
      <c r="F14" s="191"/>
      <c r="G14" s="194"/>
      <c r="H14" s="197"/>
      <c r="I14" s="73"/>
      <c r="J14" s="39">
        <f>K14-I14</f>
        <v>0</v>
      </c>
      <c r="K14" s="73"/>
      <c r="L14" s="39">
        <f>M14-K14</f>
        <v>0</v>
      </c>
      <c r="M14" s="73"/>
      <c r="N14" s="39">
        <f>O14-M14</f>
        <v>0</v>
      </c>
      <c r="O14" s="73"/>
      <c r="P14" s="39">
        <f>Q14-O14</f>
        <v>0</v>
      </c>
      <c r="Q14" s="73"/>
      <c r="R14" s="39">
        <f>S14-Q14</f>
        <v>0</v>
      </c>
      <c r="S14" s="73"/>
      <c r="T14" s="39">
        <f>U14-S14</f>
        <v>0</v>
      </c>
      <c r="U14" s="73"/>
      <c r="V14" s="39">
        <f>W14-U14</f>
        <v>0</v>
      </c>
      <c r="W14" s="73"/>
      <c r="X14" s="39">
        <f>Y14-W14</f>
        <v>0</v>
      </c>
      <c r="Y14" s="73"/>
      <c r="Z14" s="39">
        <f>AA14-Y14</f>
        <v>0</v>
      </c>
      <c r="AA14" s="73"/>
      <c r="AB14" s="74"/>
      <c r="AC14" s="140">
        <f t="shared" si="0"/>
        <v>0</v>
      </c>
      <c r="AD14" s="45">
        <f t="shared" si="1"/>
        <v>0</v>
      </c>
      <c r="AE14" s="41"/>
      <c r="AF14" s="209"/>
      <c r="AG14" s="127"/>
      <c r="AH14" s="188"/>
    </row>
    <row r="15" spans="2:34" ht="15" x14ac:dyDescent="0.25">
      <c r="B15" s="4"/>
      <c r="C15" s="32"/>
      <c r="D15" s="32"/>
      <c r="E15" s="133"/>
      <c r="F15" s="131"/>
      <c r="G15" s="33"/>
      <c r="O15" s="2"/>
      <c r="P15" s="35"/>
      <c r="Q15" s="2"/>
      <c r="R15" s="35"/>
      <c r="S15" s="2"/>
      <c r="T15" s="35"/>
      <c r="U15" s="2"/>
      <c r="V15" s="35"/>
      <c r="W15" s="2"/>
      <c r="X15" s="35"/>
      <c r="Y15" s="2"/>
      <c r="Z15" s="35"/>
      <c r="AA15" s="2"/>
      <c r="AB15" s="35"/>
      <c r="AC15" s="35"/>
      <c r="AD15" s="36"/>
      <c r="AE15" s="36"/>
      <c r="AF15" s="36"/>
      <c r="AG15" s="122"/>
      <c r="AH15" s="79"/>
    </row>
    <row r="16" spans="2:34" ht="15" x14ac:dyDescent="0.25">
      <c r="B16" s="4"/>
      <c r="C16" s="32"/>
      <c r="D16" s="32"/>
      <c r="E16" s="133"/>
      <c r="F16" s="131"/>
      <c r="G16" s="33"/>
      <c r="O16" s="2"/>
      <c r="P16" s="35"/>
      <c r="Q16" s="2"/>
      <c r="R16" s="35"/>
      <c r="S16" s="2"/>
      <c r="T16" s="35"/>
      <c r="U16" s="2"/>
      <c r="V16" s="35"/>
      <c r="W16" s="2"/>
      <c r="X16" s="35"/>
      <c r="Y16" s="2"/>
      <c r="Z16" s="35"/>
      <c r="AA16" s="2"/>
      <c r="AB16" s="35"/>
      <c r="AC16" s="35"/>
      <c r="AD16" s="36"/>
      <c r="AE16" s="36"/>
      <c r="AF16" s="36"/>
      <c r="AG16" s="122"/>
      <c r="AH16" s="79"/>
    </row>
  </sheetData>
  <autoFilter ref="B5:S16"/>
  <mergeCells count="26">
    <mergeCell ref="AH6:AH8"/>
    <mergeCell ref="G6:G8"/>
    <mergeCell ref="C6:C8"/>
    <mergeCell ref="G12:G14"/>
    <mergeCell ref="E6:E8"/>
    <mergeCell ref="E12:E14"/>
    <mergeCell ref="AF12:AF14"/>
    <mergeCell ref="H6:H8"/>
    <mergeCell ref="H12:H14"/>
    <mergeCell ref="AH9:AH11"/>
    <mergeCell ref="AH12:AH14"/>
    <mergeCell ref="C1:E1"/>
    <mergeCell ref="C2:E2"/>
    <mergeCell ref="AF6:AF8"/>
    <mergeCell ref="F6:F8"/>
    <mergeCell ref="F12:F14"/>
    <mergeCell ref="D6:D8"/>
    <mergeCell ref="D12:D14"/>
    <mergeCell ref="C9:C11"/>
    <mergeCell ref="D9:D11"/>
    <mergeCell ref="E9:E11"/>
    <mergeCell ref="F9:F11"/>
    <mergeCell ref="G9:G11"/>
    <mergeCell ref="H9:H11"/>
    <mergeCell ref="AF9:AF11"/>
    <mergeCell ref="C12:C14"/>
  </mergeCells>
  <phoneticPr fontId="0" type="noConversion"/>
  <printOptions horizontalCentered="1"/>
  <pageMargins left="0.77" right="0.88" top="1.54" bottom="0.84" header="0.71" footer="0.21"/>
  <pageSetup paperSize="9" scale="82" orientation="landscape" r:id="rId1"/>
  <headerFooter alignWithMargins="0">
    <oddHeader>&amp;C&amp;12insert Country
Insert Project name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Thresholds</vt:lpstr>
      <vt:lpstr>PRthresh_20090114</vt:lpstr>
      <vt:lpstr>Training</vt:lpstr>
      <vt:lpstr>Works &amp; Goods </vt:lpstr>
      <vt:lpstr>Shopping</vt:lpstr>
      <vt:lpstr>Firms Cons.</vt:lpstr>
      <vt:lpstr>Ind. Cons.</vt:lpstr>
      <vt:lpstr>'Firms Cons.'!Print_Area</vt:lpstr>
      <vt:lpstr>'Ind. Cons.'!Print_Area</vt:lpstr>
      <vt:lpstr>Shopping!Print_Area</vt:lpstr>
      <vt:lpstr>Training!Print_Area</vt:lpstr>
      <vt:lpstr>'Works &amp; Goods '!Print_Area</vt:lpstr>
      <vt:lpstr>'Firms Cons.'!Print_Titles</vt:lpstr>
      <vt:lpstr>'Ind. Cons.'!Print_Titles</vt:lpstr>
      <vt:lpstr>Shopping!Print_Titles</vt:lpstr>
      <vt:lpstr>Training!Print_Titles</vt:lpstr>
      <vt:lpstr>'Works &amp; Goods '!Print_Titles</vt:lpstr>
    </vt:vector>
  </TitlesOfParts>
  <Company>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Fares</dc:creator>
  <cp:lastModifiedBy>Jocelyne Jabbour</cp:lastModifiedBy>
  <cp:lastPrinted>2015-03-31T07:26:59Z</cp:lastPrinted>
  <dcterms:created xsi:type="dcterms:W3CDTF">2002-06-22T19:31:24Z</dcterms:created>
  <dcterms:modified xsi:type="dcterms:W3CDTF">2015-09-23T10:06:40Z</dcterms:modified>
</cp:coreProperties>
</file>