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15195" windowHeight="9375" tabRatio="628" firstSheet="1" activeTab="1"/>
  </bookViews>
  <sheets>
    <sheet name="Settings" sheetId="7" state="hidden" r:id="rId1"/>
    <sheet name="Données Générales" sheetId="13" r:id="rId2"/>
    <sheet name="Services de consultants" sheetId="8" r:id="rId3"/>
    <sheet name="Fournitures et travaux" sheetId="2" r:id="rId4"/>
    <sheet name="Renforcement de capacites" sheetId="4" r:id="rId5"/>
    <sheet name="Feuil1" sheetId="14" r:id="rId6"/>
  </sheets>
  <definedNames>
    <definedName name="country" localSheetId="1">#REF!</definedName>
    <definedName name="country">#REF!</definedName>
    <definedName name="fi">Settings!$A$4:$A$5</definedName>
    <definedName name="gwncs">Settings!$A$10:$A$12</definedName>
    <definedName name="lncr" localSheetId="1">#REF!</definedName>
    <definedName name="lncr">#REF!</definedName>
    <definedName name="_xlnm.Print_Area" localSheetId="3">'Fournitures et travaux'!#REF!</definedName>
    <definedName name="_xlnm.Print_Titles" localSheetId="3">'Fournitures et travaux'!#REF!</definedName>
    <definedName name="_xlnm.Print_Titles" localSheetId="2">'Services de consultants'!$7:$7</definedName>
    <definedName name="priorpost">Settings!$A$1:$A$2</definedName>
    <definedName name="projectName" localSheetId="1">#REF!</definedName>
    <definedName name="projectName">#REF!</definedName>
    <definedName name="projID" localSheetId="1">#REF!</definedName>
    <definedName name="projID">#REF!</definedName>
    <definedName name="yn">Settings!$A$7:$A$8</definedName>
  </definedNames>
  <calcPr calcId="145621"/>
</workbook>
</file>

<file path=xl/calcChain.xml><?xml version="1.0" encoding="utf-8"?>
<calcChain xmlns="http://schemas.openxmlformats.org/spreadsheetml/2006/main">
  <c r="Q17" i="8" l="1"/>
  <c r="R17" i="8" s="1"/>
  <c r="S17" i="8" s="1"/>
  <c r="V17" i="8" s="1"/>
  <c r="AC22" i="2" l="1"/>
  <c r="AC53" i="2"/>
  <c r="AC41" i="2"/>
  <c r="L27" i="8"/>
  <c r="N27" i="8" s="1"/>
  <c r="Q27" i="8" s="1"/>
  <c r="R27" i="8" s="1"/>
  <c r="S27" i="8" s="1"/>
  <c r="V27" i="8" s="1"/>
  <c r="L26" i="8"/>
  <c r="M26" i="8" s="1"/>
  <c r="N26" i="8" s="1"/>
  <c r="Q26" i="8" s="1"/>
  <c r="R26" i="8" s="1"/>
  <c r="S26" i="8" s="1"/>
  <c r="Q38" i="2" l="1"/>
  <c r="R38" i="2" s="1"/>
  <c r="S38" i="2" s="1"/>
  <c r="T38" i="2" s="1"/>
  <c r="V38" i="2" s="1"/>
  <c r="AB38" i="2" s="1"/>
  <c r="R93" i="2"/>
  <c r="S93" i="2" s="1"/>
  <c r="V93" i="2" s="1"/>
  <c r="AB93" i="2" s="1"/>
  <c r="R90" i="2"/>
  <c r="S90" i="2" s="1"/>
  <c r="V90" i="2" s="1"/>
  <c r="R87" i="2"/>
  <c r="S87" i="2" s="1"/>
  <c r="V87" i="2" s="1"/>
  <c r="AB87" i="2" s="1"/>
  <c r="R32" i="2"/>
  <c r="S32" i="2" s="1"/>
  <c r="T32" i="2" s="1"/>
  <c r="V32" i="2" s="1"/>
  <c r="AB32" i="2" s="1"/>
  <c r="AC38" i="2"/>
  <c r="AC15" i="2"/>
  <c r="AC16" i="2"/>
  <c r="R84" i="2" l="1"/>
  <c r="S84" i="2" s="1"/>
  <c r="V84" i="2" s="1"/>
  <c r="AB84" i="2" s="1"/>
  <c r="O84" i="2"/>
  <c r="R81" i="2"/>
  <c r="S81" i="2" s="1"/>
  <c r="V81" i="2" s="1"/>
  <c r="AB81" i="2" s="1"/>
  <c r="O81" i="2"/>
  <c r="O78" i="2"/>
  <c r="R78" i="2"/>
  <c r="S78" i="2" s="1"/>
  <c r="V78" i="2" s="1"/>
  <c r="AB78" i="2" s="1"/>
  <c r="AC30" i="2"/>
  <c r="AC29" i="2"/>
  <c r="AC28" i="2"/>
  <c r="AC27" i="2"/>
  <c r="AC35" i="2"/>
  <c r="R17" i="2"/>
  <c r="T14" i="2"/>
  <c r="V14" i="2" s="1"/>
  <c r="R60" i="8"/>
  <c r="S60" i="8" s="1"/>
  <c r="V60" i="8" s="1"/>
  <c r="V54" i="8"/>
  <c r="R54" i="8"/>
  <c r="V10" i="8"/>
  <c r="AB9" i="8" s="1"/>
  <c r="L34" i="8" l="1"/>
  <c r="P64" i="2"/>
  <c r="Q64" i="2" s="1"/>
  <c r="R64" i="2" s="1"/>
  <c r="S64" i="2" s="1"/>
  <c r="T64" i="2" s="1"/>
  <c r="U64" i="2" s="1"/>
  <c r="V64" i="2" s="1"/>
  <c r="Q61" i="2"/>
  <c r="R61" i="2" s="1"/>
  <c r="S61" i="2" s="1"/>
  <c r="T61" i="2" s="1"/>
  <c r="U61" i="2" s="1"/>
  <c r="V61" i="2" s="1"/>
  <c r="AB61" i="2" s="1"/>
  <c r="P58" i="2"/>
  <c r="Q58" i="2" s="1"/>
  <c r="R58" i="2" s="1"/>
  <c r="S58" i="2" s="1"/>
  <c r="T58" i="2" s="1"/>
  <c r="U58" i="2" s="1"/>
  <c r="V58" i="2" s="1"/>
  <c r="Q55" i="2"/>
  <c r="R55" i="2" s="1"/>
  <c r="S55" i="2" s="1"/>
  <c r="T55" i="2" s="1"/>
  <c r="V55" i="2" s="1"/>
  <c r="L42" i="8"/>
  <c r="N42" i="8" s="1"/>
  <c r="Q42" i="8" s="1"/>
  <c r="L53" i="8"/>
  <c r="M53" i="8" s="1"/>
  <c r="N53" i="8" s="1"/>
  <c r="Q53" i="8" s="1"/>
  <c r="R53" i="8" s="1"/>
  <c r="S53" i="8" s="1"/>
  <c r="V53" i="8" s="1"/>
  <c r="AB53" i="8" s="1"/>
  <c r="S26" i="2"/>
  <c r="P7" i="2"/>
  <c r="Q7" i="2" s="1"/>
  <c r="R7" i="2" s="1"/>
  <c r="S7" i="2" s="1"/>
  <c r="T7" i="2" s="1"/>
  <c r="U7" i="2" s="1"/>
  <c r="V7" i="2" s="1"/>
  <c r="AB7" i="2" s="1"/>
  <c r="L58" i="8"/>
  <c r="Q58" i="8" s="1"/>
  <c r="L57" i="8"/>
  <c r="M57" i="8" s="1"/>
  <c r="Q76" i="2"/>
  <c r="R76" i="2" s="1"/>
  <c r="S76" i="2" s="1"/>
  <c r="T76" i="2" s="1"/>
  <c r="V76" i="2" s="1"/>
  <c r="AB76" i="2" s="1"/>
  <c r="R75" i="2"/>
  <c r="S75" i="2" s="1"/>
  <c r="Q73" i="2"/>
  <c r="R73" i="2" s="1"/>
  <c r="S73" i="2" s="1"/>
  <c r="T73" i="2" s="1"/>
  <c r="V73" i="2" s="1"/>
  <c r="R72" i="2"/>
  <c r="S72" i="2" s="1"/>
  <c r="Q70" i="2"/>
  <c r="R70" i="2" s="1"/>
  <c r="S70" i="2" s="1"/>
  <c r="T70" i="2" s="1"/>
  <c r="V70" i="2" s="1"/>
  <c r="R69" i="2"/>
  <c r="S69" i="2" s="1"/>
  <c r="Q67" i="2"/>
  <c r="R67" i="2" s="1"/>
  <c r="S67" i="2" s="1"/>
  <c r="T67" i="2" s="1"/>
  <c r="V67" i="2" s="1"/>
  <c r="R66" i="2"/>
  <c r="S66" i="2" s="1"/>
  <c r="R63" i="2"/>
  <c r="S63" i="2" s="1"/>
  <c r="R60" i="2"/>
  <c r="S60" i="2" s="1"/>
  <c r="R57" i="2"/>
  <c r="S57" i="2" s="1"/>
  <c r="R54" i="2"/>
  <c r="S54" i="2" s="1"/>
  <c r="Q51" i="2"/>
  <c r="R51" i="2" s="1"/>
  <c r="S51" i="2" s="1"/>
  <c r="T51" i="2" s="1"/>
  <c r="V51" i="2" s="1"/>
  <c r="AB51" i="2" s="1"/>
  <c r="R50" i="2"/>
  <c r="S50" i="2" s="1"/>
  <c r="Q48" i="2"/>
  <c r="R48" i="2" s="1"/>
  <c r="S48" i="2" s="1"/>
  <c r="T48" i="2" s="1"/>
  <c r="V48" i="2" s="1"/>
  <c r="AB48" i="2" s="1"/>
  <c r="R47" i="2"/>
  <c r="S47" i="2" s="1"/>
  <c r="Q45" i="2"/>
  <c r="R45" i="2" s="1"/>
  <c r="S45" i="2" s="1"/>
  <c r="T45" i="2" s="1"/>
  <c r="V45" i="2" s="1"/>
  <c r="AB45" i="2" s="1"/>
  <c r="V44" i="2"/>
  <c r="R44" i="2"/>
  <c r="S44" i="2" s="1"/>
  <c r="Q42" i="2"/>
  <c r="R42" i="2" s="1"/>
  <c r="S42" i="2" s="1"/>
  <c r="T42" i="2" s="1"/>
  <c r="V42" i="2" s="1"/>
  <c r="AB42" i="2" s="1"/>
  <c r="R41" i="2"/>
  <c r="S41" i="2" s="1"/>
  <c r="Q36" i="2"/>
  <c r="R36" i="2" s="1"/>
  <c r="S36" i="2" s="1"/>
  <c r="T36" i="2" s="1"/>
  <c r="V36" i="2" s="1"/>
  <c r="R35" i="2"/>
  <c r="S35" i="2" s="1"/>
  <c r="Q24" i="2"/>
  <c r="R24" i="2" s="1"/>
  <c r="S24" i="2" s="1"/>
  <c r="T24" i="2" s="1"/>
  <c r="V24" i="2" s="1"/>
  <c r="AB24" i="2" s="1"/>
  <c r="R23" i="2"/>
  <c r="S23" i="2" s="1"/>
  <c r="Q20" i="2"/>
  <c r="R20" i="2" s="1"/>
  <c r="S20" i="2" s="1"/>
  <c r="T20" i="2" s="1"/>
  <c r="V20" i="2" s="1"/>
  <c r="R19" i="2"/>
  <c r="S19" i="2" s="1"/>
  <c r="S17" i="2"/>
  <c r="T17" i="2" s="1"/>
  <c r="V17" i="2" s="1"/>
  <c r="AB17" i="2" s="1"/>
  <c r="R16" i="2"/>
  <c r="S16" i="2" s="1"/>
  <c r="U6" i="2"/>
  <c r="R6" i="2"/>
  <c r="L47" i="8"/>
  <c r="M47" i="8" s="1"/>
  <c r="N47" i="8" s="1"/>
  <c r="Q47" i="8" s="1"/>
  <c r="R47" i="8" s="1"/>
  <c r="S47" i="8" s="1"/>
  <c r="L48" i="8"/>
  <c r="N48" i="8" s="1"/>
  <c r="Q48" i="8" s="1"/>
  <c r="L44" i="8"/>
  <c r="M44" i="8" s="1"/>
  <c r="N44" i="8" s="1"/>
  <c r="L45" i="8"/>
  <c r="N45" i="8" s="1"/>
  <c r="Q45" i="8" s="1"/>
  <c r="L41" i="8"/>
  <c r="M41" i="8" s="1"/>
  <c r="N41" i="8" s="1"/>
  <c r="R35" i="8"/>
  <c r="S35" i="8" s="1"/>
  <c r="N35" i="8"/>
  <c r="R36" i="8"/>
  <c r="S36" i="8" s="1"/>
  <c r="L32" i="8"/>
  <c r="M32" i="8" s="1"/>
  <c r="N32" i="8" s="1"/>
  <c r="Q32" i="8" s="1"/>
  <c r="R32" i="8" s="1"/>
  <c r="S32" i="8" s="1"/>
  <c r="L33" i="8"/>
  <c r="L29" i="8"/>
  <c r="M29" i="8" s="1"/>
  <c r="N29" i="8" s="1"/>
  <c r="Q29" i="8" s="1"/>
  <c r="R29" i="8" s="1"/>
  <c r="S29" i="8" s="1"/>
  <c r="L30" i="8"/>
  <c r="N30" i="8" s="1"/>
  <c r="Q30" i="8" s="1"/>
  <c r="R30" i="8" s="1"/>
  <c r="L8" i="8"/>
  <c r="M8" i="8" s="1"/>
  <c r="N8" i="8" s="1"/>
  <c r="Q8" i="8" s="1"/>
  <c r="R8" i="8" s="1"/>
  <c r="S8" i="8" s="1"/>
  <c r="L9" i="8"/>
  <c r="M9" i="8" s="1"/>
  <c r="N9" i="8" s="1"/>
  <c r="P9" i="8" s="1"/>
  <c r="Q9" i="8" s="1"/>
  <c r="R9" i="8" s="1"/>
  <c r="AB20" i="8"/>
  <c r="N50" i="8"/>
  <c r="Q50" i="8" s="1"/>
  <c r="R50" i="8" s="1"/>
  <c r="AB11" i="8"/>
  <c r="AB55" i="2" l="1"/>
  <c r="N33" i="8"/>
  <c r="Q33" i="8" s="1"/>
  <c r="R33" i="8" s="1"/>
  <c r="V36" i="8"/>
  <c r="N57" i="8"/>
  <c r="P57" i="8"/>
  <c r="Q57" i="8" s="1"/>
  <c r="R57" i="8" s="1"/>
  <c r="U50" i="8"/>
  <c r="S50" i="8"/>
  <c r="Q41" i="8"/>
  <c r="R41" i="8" s="1"/>
  <c r="O41" i="8"/>
  <c r="P41" i="8" s="1"/>
  <c r="R45" i="8"/>
  <c r="V45" i="8" s="1"/>
  <c r="S51" i="8"/>
  <c r="S9" i="8"/>
  <c r="T9" i="8"/>
  <c r="U9" i="8" s="1"/>
  <c r="V9" i="8" s="1"/>
  <c r="S30" i="8"/>
  <c r="V30" i="8" s="1"/>
  <c r="R42" i="8"/>
  <c r="Q44" i="8"/>
  <c r="R44" i="8" s="1"/>
  <c r="O44" i="8"/>
  <c r="P44" i="8" s="1"/>
  <c r="R48" i="8"/>
  <c r="AB14" i="8"/>
  <c r="R58" i="8" l="1"/>
  <c r="V58" i="8" s="1"/>
  <c r="S57" i="8"/>
  <c r="T57" i="8"/>
  <c r="U57" i="8" s="1"/>
  <c r="V57" i="8" s="1"/>
  <c r="AB57" i="8" s="1"/>
  <c r="S48" i="8"/>
  <c r="V48" i="8" s="1"/>
  <c r="U44" i="8"/>
  <c r="S44" i="8"/>
  <c r="T44" i="8"/>
  <c r="S42" i="8"/>
  <c r="V42" i="8" s="1"/>
  <c r="S45" i="8"/>
  <c r="U41" i="8"/>
  <c r="S41" i="8"/>
  <c r="T41" i="8"/>
  <c r="S58" i="8" l="1"/>
</calcChain>
</file>

<file path=xl/sharedStrings.xml><?xml version="1.0" encoding="utf-8"?>
<sst xmlns="http://schemas.openxmlformats.org/spreadsheetml/2006/main" count="1121" uniqueCount="327">
  <si>
    <t>Goods</t>
  </si>
  <si>
    <t>Works</t>
  </si>
  <si>
    <t>SL No.</t>
  </si>
  <si>
    <t>Prior</t>
  </si>
  <si>
    <t>Post</t>
  </si>
  <si>
    <t>Firm</t>
  </si>
  <si>
    <t>Individual</t>
  </si>
  <si>
    <t>Yes</t>
  </si>
  <si>
    <t>No</t>
  </si>
  <si>
    <t>Non-Consulting Services</t>
  </si>
  <si>
    <t>Version:</t>
  </si>
  <si>
    <t>Last changed:</t>
  </si>
  <si>
    <t>Revised by:</t>
  </si>
  <si>
    <t>Andrew Alexander Jacobs</t>
  </si>
  <si>
    <t>Description des Fornitures ou Travaux</t>
  </si>
  <si>
    <t>Fournitures/Travaux/ Prestation de services (non consultants)</t>
  </si>
  <si>
    <t>Montant Estimatif et Date d'estimation</t>
  </si>
  <si>
    <t>Devise d'estimation du cout</t>
  </si>
  <si>
    <t>Revue à priori ou à posteriori par la Banque (A Priori/ Post)</t>
  </si>
  <si>
    <t>Preference nationale (oui/non)</t>
  </si>
  <si>
    <t>Prequalification (ouis/non)</t>
  </si>
  <si>
    <t>Non objection de la Banque sur le dossier de pre qualification (Date)**</t>
  </si>
  <si>
    <t>Preparation dossier d'appel d'offres (Date)</t>
  </si>
  <si>
    <t>Lancement appel d'offres (Date)</t>
  </si>
  <si>
    <t>Ouverture des plis (Date)</t>
  </si>
  <si>
    <t>No. de reference/ de lot</t>
  </si>
  <si>
    <t>Realisée</t>
  </si>
  <si>
    <t>Revisée</t>
  </si>
  <si>
    <t>Prévu</t>
  </si>
  <si>
    <t>Non objection de la Banque sur rapport d'evaluation des dossiers de prequalification (Date)**</t>
  </si>
  <si>
    <t>Non objection de la Banque sur rapport d'évaluation des offres et proposition d'attribution (Date)**</t>
  </si>
  <si>
    <t>Signature contrat (Date)</t>
  </si>
  <si>
    <t>Montant contrat</t>
  </si>
  <si>
    <t>Devise/monnaie du contrat</t>
  </si>
  <si>
    <t>No. du contrat</t>
  </si>
  <si>
    <t>Nom, Ville et Pays de l'attributaire du contrat (y/c. Zip Code si US)</t>
  </si>
  <si>
    <t>Achèvement du contrat (Date)</t>
  </si>
  <si>
    <t>Dépenses engagées à ce jour</t>
  </si>
  <si>
    <t>** Applicable en cas de revue préalable par la Banque</t>
  </si>
  <si>
    <t>Préqualification</t>
  </si>
  <si>
    <t>Plan de Passation des marchés pour Fournitures/Travaux/ Prestations de services (autres que services de consultants)</t>
  </si>
  <si>
    <t>Plan de passation des marchés pour Services de consultants</t>
  </si>
  <si>
    <t>** Applicable en cas de revue préalable de la Banque</t>
  </si>
  <si>
    <t>No. de reference/ de lot.</t>
  </si>
  <si>
    <t>Description des Services</t>
  </si>
  <si>
    <t>Methode d'Appel d'offres</t>
  </si>
  <si>
    <t>Revue par la Banque (A Priori/ A Postériori)</t>
  </si>
  <si>
    <t>Method de Selection</t>
  </si>
  <si>
    <t>Type de Consultant (Firme/ Individuel)</t>
  </si>
  <si>
    <t>Publicité pour constitution liste restreinte (Date)</t>
  </si>
  <si>
    <t>Finalisation TdR et liste restreinte (Date)</t>
  </si>
  <si>
    <t>Transmission Demande de proposition à la Banque (Date)</t>
  </si>
  <si>
    <t>Non Objection Banque sur TdR (Date)**</t>
  </si>
  <si>
    <t>Non Objection Banque sur liste restreinte (Date)**</t>
  </si>
  <si>
    <t>Non Objection Banque sur Demande de Proposition (Date)**</t>
  </si>
  <si>
    <t>Invitation des consultants/ Envoi Demande de Proposition (Date)</t>
  </si>
  <si>
    <t>Date limite de soumission des propositions (Date)</t>
  </si>
  <si>
    <t>Non Objection Banque sur Rapport d'Evaluation Technique
(Date)**</t>
  </si>
  <si>
    <t>Non Objection Banque sur Rapport d'Evaluation Combiné / projet de contrat/ contrat (Date)**</t>
  </si>
  <si>
    <t>Monnaie/ Devise du contrat</t>
  </si>
  <si>
    <t xml:space="preserve">No. du Contrat </t>
  </si>
  <si>
    <t>Pour certains contrats, une ou plusieurs de ces avis de NO peuvent etre contenus dans une seule communication de la Banque</t>
  </si>
  <si>
    <t>Renforcement de capacités</t>
  </si>
  <si>
    <t>Resultats attendus/ Description des activités</t>
  </si>
  <si>
    <t>Montant estimé</t>
  </si>
  <si>
    <t>Date de démarrage</t>
  </si>
  <si>
    <t>Date d'achèvement</t>
  </si>
  <si>
    <t>Commentaires</t>
  </si>
  <si>
    <t xml:space="preserve">Durée estimée </t>
  </si>
  <si>
    <t>1.</t>
  </si>
  <si>
    <t>2.</t>
  </si>
  <si>
    <t>3.</t>
  </si>
  <si>
    <t>1a.</t>
  </si>
  <si>
    <t>1b.</t>
  </si>
  <si>
    <t>4.</t>
  </si>
  <si>
    <t>5.</t>
  </si>
  <si>
    <t>6.</t>
  </si>
  <si>
    <t>http://go.worldbank.org/MKXO98RY40</t>
  </si>
  <si>
    <t>Information sur le Projet</t>
  </si>
  <si>
    <t>Nom du Projet:</t>
  </si>
  <si>
    <t>Référence du Projet :</t>
  </si>
  <si>
    <t>Pays:</t>
  </si>
  <si>
    <t>Numéro du Prêt/Crédit:</t>
  </si>
  <si>
    <t>Seuil de Revue à Priori</t>
  </si>
  <si>
    <t>Type de Marché</t>
  </si>
  <si>
    <t>Travaux</t>
  </si>
  <si>
    <t>Inclure toutes les méthodes autorisés par l'accord de financement</t>
  </si>
  <si>
    <t>Fournitures</t>
  </si>
  <si>
    <t>II. Seuils pour les Fournitures, Travaux et Services autres que Services de Consultants</t>
  </si>
  <si>
    <t>Firme de Consultant (Méthodes compétitive)</t>
  </si>
  <si>
    <t>Firme de Consultant (Entente Directe)</t>
  </si>
  <si>
    <t>Consultants Individuels  (Méthodes compétitive)</t>
  </si>
  <si>
    <t>Consultants Individuels  (Entente Directe)</t>
  </si>
  <si>
    <t>Date d'Avis Général de Passation des Marchés</t>
  </si>
  <si>
    <t>Méthode de Passation des Marchés</t>
  </si>
  <si>
    <t>Non objection de la Banque sur le DAO  (Date)**</t>
  </si>
  <si>
    <t>Cloture appel d'offres (Date limite de remise des offres)</t>
  </si>
  <si>
    <t>Proposition d'Attribution du contrat (Date de preparation du rapport d'evaluation)</t>
  </si>
  <si>
    <t>Signature du contrat (Date)</t>
  </si>
  <si>
    <t>AOI Travaux</t>
  </si>
  <si>
    <t>AON Travaux</t>
  </si>
  <si>
    <t>AON Fournitures</t>
  </si>
  <si>
    <t>Consultations d'Entrepreneurs (Travaux) (CEN)</t>
  </si>
  <si>
    <t>Consultations de Fournisseurs (Fournitures) (CF)</t>
  </si>
  <si>
    <t>Tout</t>
  </si>
  <si>
    <t>Fiche du Plan de Passation des Marchés</t>
  </si>
  <si>
    <t>I. Généralités</t>
  </si>
  <si>
    <t>-</t>
  </si>
  <si>
    <r>
      <t xml:space="preserve">Tout autre montage de de passation des marchés: </t>
    </r>
    <r>
      <rPr>
        <i/>
        <sz val="10"/>
        <rFont val="Arial"/>
        <family val="2"/>
      </rPr>
      <t>[incluant la passation des marchés anticipée et le financement rétroactif si cela est applicable]</t>
    </r>
  </si>
  <si>
    <t>III. Sélection des Consultants</t>
  </si>
  <si>
    <t>Catégorie de Consultants</t>
  </si>
  <si>
    <t>Méthodes de Sélection</t>
  </si>
  <si>
    <t>Note:  la liste des seuils de OPCPR peut être consultée ici</t>
  </si>
  <si>
    <r>
      <t xml:space="preserve">Tout autre montage de sélection de consultants: </t>
    </r>
    <r>
      <rPr>
        <i/>
        <sz val="10"/>
        <rFont val="Arial"/>
        <family val="2"/>
      </rPr>
      <t>[incluant la passation de marchés anticipée et le financement rétroactif si cela est applicable]</t>
    </r>
  </si>
  <si>
    <t>Republique Tunisienne</t>
  </si>
  <si>
    <t>Date d'approbation du Plan de Passation des Marchés</t>
  </si>
  <si>
    <t>&gt;1,000</t>
  </si>
  <si>
    <t>&gt;10,000</t>
  </si>
  <si>
    <r>
      <t xml:space="preserve">AOI </t>
    </r>
    <r>
      <rPr>
        <sz val="10"/>
        <rFont val="Arial"/>
        <family val="2"/>
      </rPr>
      <t>Fournitures</t>
    </r>
  </si>
  <si>
    <t>&gt;100 et &lt;1,000</t>
  </si>
  <si>
    <r>
      <t xml:space="preserve">Prequalification : </t>
    </r>
    <r>
      <rPr>
        <b/>
        <sz val="10"/>
        <color indexed="12"/>
        <rFont val="Arial"/>
        <family val="2"/>
      </rPr>
      <t>A/NA</t>
    </r>
  </si>
  <si>
    <r>
      <t>Marchés avec méthodes et dates des différentes étapes:</t>
    </r>
    <r>
      <rPr>
        <sz val="10"/>
        <rFont val="Arial"/>
        <family val="2"/>
      </rPr>
      <t xml:space="preserve"> Voir la feuille "Fournitures et Travaux"
</t>
    </r>
  </si>
  <si>
    <t>SFQC (Selection fondee sur la qualité et le coût )</t>
  </si>
  <si>
    <t>SFQ(Sélection fondée sur la qualité)</t>
  </si>
  <si>
    <t>SCBD (Sélection dans le cadre d’un budget déterminé)</t>
  </si>
  <si>
    <t>SMC (Sélection au "moindre coût"</t>
  </si>
  <si>
    <t>QC (Sélection fondée sur les qualifications des consultants)</t>
  </si>
  <si>
    <t>SED (Sélection par entente directe) (Individus et Firmes)</t>
  </si>
  <si>
    <t>CI (Consultants Individuels)</t>
  </si>
  <si>
    <r>
      <t xml:space="preserve">Liste Restreinte composée uniquement de nationaux: </t>
    </r>
    <r>
      <rPr>
        <sz val="10"/>
        <rFont val="Arial"/>
        <family val="2"/>
      </rPr>
      <t xml:space="preserve">La short-liste pour les services de consultants, avec un coût estimatif de moins de </t>
    </r>
    <r>
      <rPr>
        <sz val="10"/>
        <color indexed="12"/>
        <rFont val="Arial"/>
        <family val="2"/>
      </rPr>
      <t>200,000</t>
    </r>
    <r>
      <rPr>
        <sz val="10"/>
        <color indexed="12"/>
        <rFont val="Arial"/>
        <family val="2"/>
      </rPr>
      <t xml:space="preserve"> US$</t>
    </r>
    <r>
      <rPr>
        <sz val="10"/>
        <rFont val="Arial"/>
        <family val="2"/>
      </rPr>
      <t xml:space="preserve"> équivalent par contrat, peut comprendre entièrement de consultants nationaux suivant les provisions du paragraphe 2.7 des Directives pour les Consultants.</t>
    </r>
  </si>
  <si>
    <r>
      <t>Marchés de Consultants avec méthodes et dates des différentes étapes:</t>
    </r>
    <r>
      <rPr>
        <sz val="10"/>
        <rFont val="Arial"/>
        <family val="2"/>
      </rPr>
      <t xml:space="preserve"> Voir la feuille "Services de Consultants"
</t>
    </r>
  </si>
  <si>
    <t xml:space="preserve">IV. Activités de Renforcement des Capacités de l'Agence d'Exécution </t>
  </si>
  <si>
    <r>
      <t xml:space="preserve">Procédure  proposée pour les Composantes des Marchés Communautaires : </t>
    </r>
    <r>
      <rPr>
        <b/>
        <sz val="10"/>
        <color rgb="FF0000FF"/>
        <rFont val="Arial"/>
        <family val="2"/>
      </rPr>
      <t>A/</t>
    </r>
    <r>
      <rPr>
        <sz val="10"/>
        <color rgb="FF0000FF"/>
        <rFont val="Arial"/>
        <family val="2"/>
      </rPr>
      <t>NA</t>
    </r>
  </si>
  <si>
    <r>
      <rPr>
        <sz val="12"/>
        <color rgb="FF0000FF"/>
        <rFont val="Arial"/>
        <family val="2"/>
      </rPr>
      <t>≤</t>
    </r>
    <r>
      <rPr>
        <sz val="10"/>
        <color rgb="FF0000FF"/>
        <rFont val="Arial"/>
        <family val="2"/>
      </rPr>
      <t xml:space="preserve"> 200</t>
    </r>
  </si>
  <si>
    <r>
      <rPr>
        <sz val="12"/>
        <color rgb="FF0000FF"/>
        <rFont val="Arial"/>
        <family val="2"/>
      </rPr>
      <t>≤</t>
    </r>
    <r>
      <rPr>
        <sz val="10"/>
        <color rgb="FF0000FF"/>
        <rFont val="Arial"/>
        <family val="2"/>
      </rPr>
      <t xml:space="preserve"> 100</t>
    </r>
  </si>
  <si>
    <t>15 million</t>
  </si>
  <si>
    <t>3 million</t>
  </si>
  <si>
    <t>Seuil de Revue à Priori ($ EU)</t>
  </si>
  <si>
    <t>Services de Non consultants</t>
  </si>
  <si>
    <t>et 1er contrat independemment du montant</t>
  </si>
  <si>
    <t>&gt;200 et &lt;10,000</t>
  </si>
  <si>
    <t>Seuil de Methode(,000$ EU)</t>
  </si>
  <si>
    <t>Seuil de Revue à Priori ($EU)</t>
  </si>
  <si>
    <t>&gt;=1 million</t>
  </si>
  <si>
    <t>&gt;=0.3 million</t>
  </si>
  <si>
    <t>et 1er contrat independemment du montant et 1er AON</t>
  </si>
  <si>
    <t>Ecotourisme et conservation de la biodiversité désertique en Tinisie</t>
  </si>
  <si>
    <t>Cout estiméUS$</t>
  </si>
  <si>
    <t>CI</t>
  </si>
  <si>
    <t>NA</t>
  </si>
  <si>
    <t>Organisme responsable</t>
  </si>
  <si>
    <t>DGEQV</t>
  </si>
  <si>
    <t>Atelier de revue et adoption d'une option</t>
  </si>
  <si>
    <t>QC</t>
  </si>
  <si>
    <t xml:space="preserve">Assistance technique: spécaliste écotouristique </t>
  </si>
  <si>
    <t>fin projet</t>
  </si>
  <si>
    <t>Fin Projet</t>
  </si>
  <si>
    <t>Paquet: Formation de base pour la population locale (tourisme durable, 
écotourisme, biodiversité)</t>
  </si>
  <si>
    <t>Paquet: Formation des éco-guides</t>
  </si>
  <si>
    <t>Renf. Capacités ONG locales pour appuyer la formulation des projets</t>
  </si>
  <si>
    <t>2ans</t>
  </si>
  <si>
    <t>Renforcement des clubs de l'environnement dans les écoles (kits scolaires, formations, équipements….)</t>
  </si>
  <si>
    <t>SFQC</t>
  </si>
  <si>
    <t>Participation à des évennements nationaux ou internationaux</t>
  </si>
  <si>
    <t>le long du projet</t>
  </si>
  <si>
    <t>Formation aspects passation des marchés</t>
  </si>
  <si>
    <t>Formation aspects gestion financière</t>
  </si>
  <si>
    <t xml:space="preserve">Formation aspects sauvegardes </t>
  </si>
  <si>
    <t>Formation coordination de projet</t>
  </si>
  <si>
    <t>0,5 mois</t>
  </si>
  <si>
    <t>20 jours</t>
  </si>
  <si>
    <t>Services de traduction</t>
  </si>
  <si>
    <t>Tout le long du Projet</t>
  </si>
  <si>
    <t>Service Traduction</t>
  </si>
  <si>
    <t>Etude sur les besoins en formation immediats &amp; identification des formateurs</t>
  </si>
  <si>
    <t>Jbil:  Formation adaptative régulière (surveillance, suivi, CES, etc.)</t>
  </si>
  <si>
    <t>Bouhedma:  Formation adaptative reguliere (surveillance, suivi, 
CES, etc.)</t>
  </si>
  <si>
    <t>Dhgoumes: Formation adaptative régulière (surveillance, suivi, 
CES, etc.)</t>
  </si>
  <si>
    <t>Paquet de support de communication dans différentes langues et outil 
publicitaire (Depliant, Brochure, carte, CD, give aways)</t>
  </si>
  <si>
    <t>ONTT</t>
  </si>
  <si>
    <t>Elaboration Site web reseau écotourisme et Aires protégées et projet</t>
  </si>
  <si>
    <t>Réalisation et diffusion de spots publicitaires</t>
  </si>
  <si>
    <t xml:space="preserve">Assistance Technique (écotourisme, Communication ….) </t>
  </si>
  <si>
    <t>Formation et Ateliers conjoint (mise en réseau, travail en équipe, etc.)</t>
  </si>
  <si>
    <t xml:space="preserve"> Activités de la population locale lié à l'écotourisme au niveau du Parc National Jbil (lucratives et non lucratives)</t>
  </si>
  <si>
    <t xml:space="preserve"> Activités de la population locale lié à l'écotourisme au niveau du Parc National Dghoumes(lucratives et non lucratives)</t>
  </si>
  <si>
    <t xml:space="preserve"> Activités de la population locale lié à l'écotourisme au niveau du Parc National Bouhedma(lucratives et non lucratives)</t>
  </si>
  <si>
    <t>*</t>
  </si>
  <si>
    <t>AON</t>
  </si>
  <si>
    <t>06 mois</t>
  </si>
  <si>
    <t>3 mois</t>
  </si>
  <si>
    <t>2 ans</t>
  </si>
  <si>
    <t>Paquet: Formation de base pour le secteur privé sur le tourisme durable et écotourisme</t>
  </si>
  <si>
    <t>12 Hommes/mois</t>
  </si>
  <si>
    <t>06 Hommes/mois</t>
  </si>
  <si>
    <t xml:space="preserve">Assistance Technique (suvi-évaluation….) </t>
  </si>
  <si>
    <t xml:space="preserve">Assistance Technique (évaluation environnementale et sociale….) </t>
  </si>
  <si>
    <t>Assistance technique: spécaliste suivi-évaluation</t>
  </si>
  <si>
    <t xml:space="preserve">Assistance technique: spécaliste évaluation environnementale et sociale </t>
  </si>
  <si>
    <t>25&amp;26/04/13</t>
  </si>
  <si>
    <t>Equipement de terrain écogardes pour les trois parcs</t>
  </si>
  <si>
    <t>3 CRDAs +DGEQV</t>
  </si>
  <si>
    <t>Panneaux de signalisation3Parcs</t>
  </si>
  <si>
    <t>Sentier nature prioritaires 3 Parcs</t>
  </si>
  <si>
    <t>Remise en état piste d'accès principale jbil+Dghoumes</t>
  </si>
  <si>
    <t>2 CRDAs +DGEQV</t>
  </si>
  <si>
    <t>Huttes observation animaux 3 parcs</t>
  </si>
  <si>
    <t>Renovation écomusé 3 Parcs</t>
  </si>
  <si>
    <t>Centre de développement communautaire PN Dghoumes+bouhedma</t>
  </si>
  <si>
    <t>2 CRDAs + DGEQV</t>
  </si>
  <si>
    <t>CF</t>
  </si>
  <si>
    <t>CEN</t>
  </si>
  <si>
    <t xml:space="preserve"> CRDA Dghoumes+DGEQV</t>
  </si>
  <si>
    <t>Dollar</t>
  </si>
  <si>
    <t>TF013636</t>
  </si>
  <si>
    <r>
      <t xml:space="preserve">Référence du Manuel de Procédures ou du Manuel de Passation des Marchés : </t>
    </r>
    <r>
      <rPr>
        <sz val="10"/>
        <color indexed="12"/>
        <rFont val="Arial"/>
        <family val="2"/>
      </rPr>
      <t>04/10/2012</t>
    </r>
  </si>
  <si>
    <t>Agence d'execution (Accompagnement pour la mise en oeuvre des sous-projets)</t>
  </si>
  <si>
    <t>Révision 1 : juin 2013</t>
  </si>
  <si>
    <t>P120561</t>
  </si>
  <si>
    <t>Rénovation pistes interieures des PNx Jbil Dhgoumes+Bouhedma</t>
  </si>
  <si>
    <t>Montant contrat (DT)</t>
  </si>
  <si>
    <t xml:space="preserve">DT </t>
  </si>
  <si>
    <t>Tunisie</t>
  </si>
  <si>
    <t>DT</t>
  </si>
  <si>
    <t>Mme Nassima Ayadi</t>
  </si>
  <si>
    <t>M, Ali Ferchichi</t>
  </si>
  <si>
    <t>BE, CNEA</t>
  </si>
  <si>
    <t>21/72013</t>
  </si>
  <si>
    <t>Adjudicataire (attributaire du contrat)</t>
  </si>
  <si>
    <t>SMC</t>
  </si>
  <si>
    <t>Révision 2: Ocotbre 2013</t>
  </si>
  <si>
    <t xml:space="preserve">Etude de faisabilité, d'aménagement et de réhabilitations  des pistes et des sentiers natures aux 3Parcs </t>
  </si>
  <si>
    <t>3CRDA+    DGEQV</t>
  </si>
  <si>
    <t>Révision3: Janvier 2014</t>
  </si>
  <si>
    <t>Rupture du contrat en janvier 2014</t>
  </si>
  <si>
    <t>Paquet de support de communication audiovisuel et outil publicitaire (CONCEPTION ET ELABORATION DE DOCUMENTS D’INFORMATION ET DE SENSIBILISATION)</t>
  </si>
  <si>
    <t xml:space="preserve">Acquisition matériels roulants (3 camionettes pick-up pour les 3CRDAs et 01 voiture  pour le coordinateur du Projet) </t>
  </si>
  <si>
    <t>Remarques</t>
  </si>
  <si>
    <t>seront actualisés suite à la réalisation de l'étude sur les besoins en formation (lignes 20; 21 et 22 rubrique services consultants)</t>
  </si>
  <si>
    <t>Mission Terrain  (frais d'hebegements, location voitures,,,etc,)</t>
  </si>
  <si>
    <t>Réunions et Ateliers de concertations, sensibilisations, plannifications,,,,etc au niveau national, régional et local</t>
  </si>
  <si>
    <t>seulement LOT N° 1: voiture de servcie 5 places</t>
  </si>
  <si>
    <t xml:space="preserve">BE IHE </t>
  </si>
  <si>
    <t>ENNAKL</t>
  </si>
  <si>
    <t>25&amp;26/12/2013</t>
  </si>
  <si>
    <t>28&amp;29/01/2014</t>
  </si>
  <si>
    <t>M, Abderrazek Ouertani</t>
  </si>
  <si>
    <t>Avenant au contrat N° 3 de Mme Nassima Ayadi</t>
  </si>
  <si>
    <t>27&amp;28/06/2014</t>
  </si>
  <si>
    <t>cette première AMI est infructueuse</t>
  </si>
  <si>
    <t xml:space="preserve">Acquisition matériels roulants (3 camionettes pick-up pour les 3CRDAs ) </t>
  </si>
  <si>
    <t>26&amp;27/02/2014</t>
  </si>
  <si>
    <t>13&amp;14/05/2014</t>
  </si>
  <si>
    <t>Société Infolog</t>
  </si>
  <si>
    <t>Société  GES</t>
  </si>
  <si>
    <t>16.768,000</t>
  </si>
  <si>
    <t>Société Tunisie Audio visuel</t>
  </si>
  <si>
    <t>4.704,000</t>
  </si>
  <si>
    <t>Société Science &amp; informatique</t>
  </si>
  <si>
    <t>19&amp;20/03/2014</t>
  </si>
  <si>
    <t>Société SIMTA</t>
  </si>
  <si>
    <t>103/2014</t>
  </si>
  <si>
    <t>Rq: Suite à l'étude d'infrastructure</t>
  </si>
  <si>
    <t>,</t>
  </si>
  <si>
    <t>Révision 4: Juillet 2014</t>
  </si>
  <si>
    <t>Atelier de définition de la classification de réceptifs à caractère écotouristique et 'organisation du cadre institutionel pour le développement du tourisme</t>
  </si>
  <si>
    <t xml:space="preserve">Ateliers sur le tourisme durable et l'écotourisme en Tunisie </t>
  </si>
  <si>
    <t>Préstataire de services (ONG)</t>
  </si>
  <si>
    <t xml:space="preserve">Le  préstataire de service ou bien l'ONGs (Agence patenaires) qui sea chargé de la réalisation de cette composante présnentera Le PPM relative à ces activitées et ce dit PPM sera soumis à l'approbation de la BM </t>
  </si>
  <si>
    <t>Mobylettes pour les écoguardes des 03 parcs Nationaux</t>
  </si>
  <si>
    <t>Bis</t>
  </si>
  <si>
    <t>2&amp;3/10/2014</t>
  </si>
  <si>
    <t>DGEQV/DEMN/PECDBD/14/     2014</t>
  </si>
  <si>
    <t>I,TU,CY</t>
  </si>
  <si>
    <t>DGEQV/DEMN/PECDBD/13/     2014</t>
  </si>
  <si>
    <t>Sté Economic Auto</t>
  </si>
  <si>
    <t>3/11/214</t>
  </si>
  <si>
    <t>DGEQV/DEMN/   PECDBD/06/     2013</t>
  </si>
  <si>
    <t>DGEQV/   DEMN/   PECDBD/06/2013</t>
  </si>
  <si>
    <t>Groupement FMC/GEREP</t>
  </si>
  <si>
    <t>UTSS</t>
  </si>
  <si>
    <t>DGEQV/   DEMN/   PECDBD/08/2014</t>
  </si>
  <si>
    <t>Le marché a été attribué à l'UTSS pour les trois lots (PNx Sidi Bouzid, Tozeur et Kébili)</t>
  </si>
  <si>
    <t>Elaboation d'une stratégie de communication et de promotion pour l'écotourisme au niveau intenational, national et locale</t>
  </si>
  <si>
    <t>09/09/2013 et Avenant: 20/07/2014</t>
  </si>
  <si>
    <t>Le Marché est achevé</t>
  </si>
  <si>
    <t>30&amp;31/12/2014</t>
  </si>
  <si>
    <t xml:space="preserve">Offre technique non conforme </t>
  </si>
  <si>
    <t>DGF et ONTT</t>
  </si>
  <si>
    <t>DGEQV/DEMN/PECBD/11B/2014</t>
  </si>
  <si>
    <t>ECOSUD</t>
  </si>
  <si>
    <t>DGEQV/DEMN/PECDBD/1/2014</t>
  </si>
  <si>
    <t>Suite à l'achévement de l'étude stratégie de communication et de promotion pour l'écotourisme au niveau intenational, national et locale</t>
  </si>
  <si>
    <t>14&amp;15/11/2014</t>
  </si>
  <si>
    <t>Consultation Infructueuse</t>
  </si>
  <si>
    <t>28&amp;29/12/2014</t>
  </si>
  <si>
    <t>22&amp;23/11/2014</t>
  </si>
  <si>
    <t>Etiquettes pour signalisation par le logo du projet le matériel et équipement acquis</t>
  </si>
  <si>
    <t>Edition des guides thématiques pour le grand public</t>
  </si>
  <si>
    <t>Unités informatique</t>
  </si>
  <si>
    <t>Matériels de bureau (Mobilier, etc.)</t>
  </si>
  <si>
    <t>Matériels vétérinaire (pour faune dans l'enclos)</t>
  </si>
  <si>
    <t>Equipements écomusée 3 parcs</t>
  </si>
  <si>
    <t>Equipements écomusé Dghoumes(plaques solaires)</t>
  </si>
  <si>
    <t>Matériels communication (radio)</t>
  </si>
  <si>
    <t>3CRDA  +DGEQV</t>
  </si>
  <si>
    <t>DGEQV/DEMN/PECDBD/,,/2015</t>
  </si>
  <si>
    <t>Consultation infructueuse</t>
  </si>
  <si>
    <t>Réalisation et production d'un "Spot programme" sur le projet et d'un film documentaire sur l'avancement des activités du projet</t>
  </si>
  <si>
    <t>15 BIS</t>
  </si>
  <si>
    <t>DGEQV/DEMN/PECDBD   /16/2014</t>
  </si>
  <si>
    <t>DGEQV/DEMN/PECDBD/     15/2014</t>
  </si>
  <si>
    <t>DGEQV/DEMN/PECDBD   /17/2014</t>
  </si>
  <si>
    <t>03&amp;04/12/2014</t>
  </si>
  <si>
    <t xml:space="preserve">société « Agence Générale des Télécommunications (AGT) » </t>
  </si>
  <si>
    <t>Société « Espace Médical et Scientifique »</t>
  </si>
  <si>
    <t>31/01&amp;01/02/2015</t>
  </si>
  <si>
    <t>26/01/2015/02/2015</t>
  </si>
  <si>
    <t>DGEQV/DEMN/PECDBD/16Bis/2014</t>
  </si>
  <si>
    <t>DGEQV/DEMN/PECDBD/17/2014</t>
  </si>
  <si>
    <t>DGEQV/DEMN/PECDBD/15B/2014</t>
  </si>
  <si>
    <t>fin du projet</t>
  </si>
  <si>
    <t>Création , aménagement et équipement de réseaux hydrauliques et sources PN Dghoumes+bouhedma</t>
  </si>
  <si>
    <t>Révision 5: Février 2015</t>
  </si>
  <si>
    <t xml:space="preserve">Assistance technique: pour des missions d'évaluation environnementale et sociale </t>
  </si>
  <si>
    <t>DGEQV/DEMN/PECDBD/10/2014</t>
  </si>
  <si>
    <t>DGEQV/DEMN/PECDBD/13/2014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</si>
</sst>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;@"/>
    <numFmt numFmtId="165" formatCode="#,##0.00\ _€"/>
    <numFmt numFmtId="166" formatCode="0.000"/>
  </numFmts>
  <fonts count="2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color indexed="12"/>
      <name val="Arial"/>
      <family val="2"/>
    </font>
    <font>
      <i/>
      <sz val="10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sz val="12"/>
      <color rgb="FF0000FF"/>
      <name val="Arial"/>
      <family val="2"/>
    </font>
    <font>
      <sz val="10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Verdana"/>
      <family val="2"/>
    </font>
    <font>
      <b/>
      <sz val="14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22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668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2" xfId="0" applyFont="1" applyBorder="1" applyAlignment="1">
      <alignment wrapText="1"/>
    </xf>
    <xf numFmtId="15" fontId="0" fillId="0" borderId="0" xfId="0" applyNumberFormat="1"/>
    <xf numFmtId="15" fontId="1" fillId="0" borderId="0" xfId="0" applyNumberFormat="1" applyFont="1" applyAlignment="1">
      <alignment horizontal="centerContinuous"/>
    </xf>
    <xf numFmtId="15" fontId="0" fillId="0" borderId="2" xfId="0" applyNumberFormat="1" applyBorder="1"/>
    <xf numFmtId="10" fontId="2" fillId="0" borderId="0" xfId="0" applyNumberFormat="1" applyFont="1" applyAlignment="1">
      <alignment horizontal="centerContinuous"/>
    </xf>
    <xf numFmtId="0" fontId="3" fillId="0" borderId="0" xfId="0" applyFont="1"/>
    <xf numFmtId="15" fontId="2" fillId="0" borderId="0" xfId="0" applyNumberFormat="1" applyFont="1" applyAlignment="1">
      <alignment horizontal="centerContinuous"/>
    </xf>
    <xf numFmtId="0" fontId="0" fillId="0" borderId="2" xfId="0" applyBorder="1" applyAlignment="1">
      <alignment wrapText="1"/>
    </xf>
    <xf numFmtId="15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horizontal="centerContinuous"/>
    </xf>
    <xf numFmtId="15" fontId="0" fillId="0" borderId="4" xfId="0" applyNumberFormat="1" applyBorder="1" applyAlignment="1">
      <alignment horizontal="centerContinuous"/>
    </xf>
    <xf numFmtId="15" fontId="0" fillId="0" borderId="5" xfId="0" applyNumberFormat="1" applyBorder="1" applyAlignment="1">
      <alignment horizontal="centerContinuous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wrapText="1"/>
    </xf>
    <xf numFmtId="15" fontId="1" fillId="0" borderId="6" xfId="0" applyNumberFormat="1" applyFont="1" applyBorder="1" applyAlignment="1">
      <alignment wrapText="1"/>
    </xf>
    <xf numFmtId="0" fontId="0" fillId="0" borderId="1" xfId="0" applyBorder="1"/>
    <xf numFmtId="15" fontId="0" fillId="0" borderId="1" xfId="0" applyNumberFormat="1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0" fontId="0" fillId="0" borderId="11" xfId="0" applyBorder="1"/>
    <xf numFmtId="15" fontId="0" fillId="0" borderId="11" xfId="0" applyNumberFormat="1" applyBorder="1"/>
    <xf numFmtId="10" fontId="2" fillId="0" borderId="0" xfId="0" applyNumberFormat="1" applyFont="1" applyAlignment="1">
      <alignment horizontal="centerContinuous" vertical="top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vertical="top" wrapText="1"/>
    </xf>
    <xf numFmtId="15" fontId="1" fillId="0" borderId="0" xfId="0" applyNumberFormat="1" applyFont="1" applyAlignment="1">
      <alignment horizontal="centerContinuous" wrapText="1"/>
    </xf>
    <xf numFmtId="0" fontId="3" fillId="0" borderId="0" xfId="0" applyFont="1" applyFill="1" applyBorder="1"/>
    <xf numFmtId="14" fontId="0" fillId="0" borderId="0" xfId="0" applyNumberFormat="1"/>
    <xf numFmtId="49" fontId="2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/>
    <xf numFmtId="49" fontId="0" fillId="0" borderId="0" xfId="0" applyNumberFormat="1" applyAlignment="1">
      <alignment horizontal="right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/>
    <xf numFmtId="0" fontId="8" fillId="0" borderId="0" xfId="0" applyFont="1" applyFill="1"/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0" fillId="0" borderId="0" xfId="0" applyFont="1" applyFill="1"/>
    <xf numFmtId="0" fontId="8" fillId="0" borderId="2" xfId="0" applyFont="1" applyBorder="1" applyAlignment="1">
      <alignment wrapText="1"/>
    </xf>
    <xf numFmtId="49" fontId="0" fillId="0" borderId="0" xfId="0" applyNumberFormat="1" applyBorder="1" applyAlignment="1">
      <alignment horizontal="right" vertical="top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11" fillId="0" borderId="2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3" applyAlignment="1" applyProtection="1"/>
    <xf numFmtId="0" fontId="4" fillId="0" borderId="0" xfId="3" applyAlignment="1" applyProtection="1">
      <alignment horizontal="left"/>
    </xf>
    <xf numFmtId="0" fontId="8" fillId="0" borderId="2" xfId="0" applyFont="1" applyBorder="1" applyAlignment="1">
      <alignment horizontal="left"/>
    </xf>
    <xf numFmtId="49" fontId="15" fillId="0" borderId="18" xfId="4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8" xfId="0" applyFont="1" applyBorder="1"/>
    <xf numFmtId="164" fontId="0" fillId="0" borderId="8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11" xfId="0" applyNumberFormat="1" applyBorder="1"/>
    <xf numFmtId="0" fontId="0" fillId="0" borderId="8" xfId="0" applyFill="1" applyBorder="1"/>
    <xf numFmtId="0" fontId="5" fillId="0" borderId="2" xfId="0" applyFont="1" applyBorder="1" applyAlignment="1">
      <alignment wrapText="1"/>
    </xf>
    <xf numFmtId="0" fontId="17" fillId="0" borderId="0" xfId="0" applyFont="1" applyBorder="1"/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0" fillId="2" borderId="8" xfId="0" applyFill="1" applyBorder="1"/>
    <xf numFmtId="0" fontId="5" fillId="2" borderId="8" xfId="0" applyFont="1" applyFill="1" applyBorder="1"/>
    <xf numFmtId="0" fontId="0" fillId="2" borderId="1" xfId="0" applyFill="1" applyBorder="1"/>
    <xf numFmtId="0" fontId="0" fillId="2" borderId="11" xfId="0" applyFill="1" applyBorder="1"/>
    <xf numFmtId="15" fontId="16" fillId="2" borderId="8" xfId="0" applyNumberFormat="1" applyFont="1" applyFill="1" applyBorder="1" applyAlignment="1">
      <alignment horizontal="center" vertical="center"/>
    </xf>
    <xf numFmtId="15" fontId="16" fillId="2" borderId="1" xfId="0" applyNumberFormat="1" applyFont="1" applyFill="1" applyBorder="1" applyAlignment="1">
      <alignment horizontal="center" vertical="center"/>
    </xf>
    <xf numFmtId="15" fontId="16" fillId="2" borderId="1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3" fillId="0" borderId="7" xfId="0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164" fontId="0" fillId="0" borderId="8" xfId="0" applyNumberFormat="1" applyFill="1" applyBorder="1"/>
    <xf numFmtId="0" fontId="3" fillId="0" borderId="9" xfId="0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3" fillId="0" borderId="10" xfId="0" applyFont="1" applyFill="1" applyBorder="1"/>
    <xf numFmtId="0" fontId="0" fillId="0" borderId="11" xfId="0" applyFill="1" applyBorder="1"/>
    <xf numFmtId="164" fontId="0" fillId="0" borderId="11" xfId="0" applyNumberFormat="1" applyFill="1" applyBorder="1"/>
    <xf numFmtId="164" fontId="0" fillId="0" borderId="16" xfId="0" applyNumberFormat="1" applyFill="1" applyBorder="1"/>
    <xf numFmtId="15" fontId="0" fillId="0" borderId="1" xfId="0" applyNumberFormat="1" applyFill="1" applyBorder="1"/>
    <xf numFmtId="15" fontId="0" fillId="0" borderId="11" xfId="0" applyNumberFormat="1" applyFill="1" applyBorder="1"/>
    <xf numFmtId="14" fontId="0" fillId="0" borderId="8" xfId="0" applyNumberFormat="1" applyFill="1" applyBorder="1"/>
    <xf numFmtId="15" fontId="5" fillId="0" borderId="8" xfId="0" applyNumberFormat="1" applyFont="1" applyFill="1" applyBorder="1"/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5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15" fontId="5" fillId="0" borderId="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0" fillId="0" borderId="2" xfId="0" applyFill="1" applyBorder="1"/>
    <xf numFmtId="15" fontId="0" fillId="0" borderId="8" xfId="0" applyNumberFormat="1" applyFill="1" applyBorder="1"/>
    <xf numFmtId="0" fontId="0" fillId="0" borderId="16" xfId="0" applyFill="1" applyBorder="1"/>
    <xf numFmtId="15" fontId="2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5" fontId="0" fillId="0" borderId="1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164" fontId="0" fillId="0" borderId="15" xfId="0" applyNumberFormat="1" applyBorder="1"/>
    <xf numFmtId="164" fontId="0" fillId="0" borderId="15" xfId="0" applyNumberFormat="1" applyFill="1" applyBorder="1"/>
    <xf numFmtId="164" fontId="5" fillId="0" borderId="15" xfId="0" applyNumberFormat="1" applyFont="1" applyBorder="1"/>
    <xf numFmtId="0" fontId="5" fillId="0" borderId="15" xfId="0" applyFont="1" applyBorder="1"/>
    <xf numFmtId="164" fontId="0" fillId="0" borderId="27" xfId="0" applyNumberFormat="1" applyBorder="1" applyAlignment="1">
      <alignment horizontal="center"/>
    </xf>
    <xf numFmtId="15" fontId="5" fillId="0" borderId="15" xfId="0" applyNumberFormat="1" applyFont="1" applyBorder="1"/>
    <xf numFmtId="15" fontId="5" fillId="0" borderId="15" xfId="0" applyNumberFormat="1" applyFont="1" applyFill="1" applyBorder="1"/>
    <xf numFmtId="0" fontId="5" fillId="0" borderId="1" xfId="0" applyFont="1" applyBorder="1"/>
    <xf numFmtId="15" fontId="5" fillId="0" borderId="1" xfId="0" applyNumberFormat="1" applyFont="1" applyFill="1" applyBorder="1"/>
    <xf numFmtId="15" fontId="5" fillId="0" borderId="30" xfId="0" applyNumberFormat="1" applyFont="1" applyFill="1" applyBorder="1"/>
    <xf numFmtId="164" fontId="0" fillId="0" borderId="30" xfId="0" applyNumberFormat="1" applyFill="1" applyBorder="1"/>
    <xf numFmtId="15" fontId="0" fillId="0" borderId="30" xfId="0" applyNumberFormat="1" applyFill="1" applyBorder="1"/>
    <xf numFmtId="164" fontId="0" fillId="0" borderId="26" xfId="0" applyNumberFormat="1" applyFill="1" applyBorder="1"/>
    <xf numFmtId="164" fontId="5" fillId="0" borderId="1" xfId="0" applyNumberFormat="1" applyFont="1" applyFill="1" applyBorder="1"/>
    <xf numFmtId="164" fontId="5" fillId="0" borderId="31" xfId="0" applyNumberFormat="1" applyFont="1" applyBorder="1" applyAlignment="1">
      <alignment horizontal="center"/>
    </xf>
    <xf numFmtId="164" fontId="5" fillId="0" borderId="15" xfId="0" applyNumberFormat="1" applyFont="1" applyFill="1" applyBorder="1"/>
    <xf numFmtId="164" fontId="5" fillId="0" borderId="27" xfId="0" applyNumberFormat="1" applyFont="1" applyBorder="1" applyAlignment="1"/>
    <xf numFmtId="164" fontId="5" fillId="0" borderId="31" xfId="0" applyNumberFormat="1" applyFont="1" applyBorder="1" applyAlignment="1"/>
    <xf numFmtId="164" fontId="5" fillId="0" borderId="28" xfId="0" applyNumberFormat="1" applyFont="1" applyBorder="1" applyAlignment="1"/>
    <xf numFmtId="164" fontId="5" fillId="0" borderId="29" xfId="0" applyNumberFormat="1" applyFont="1" applyBorder="1" applyAlignment="1"/>
    <xf numFmtId="0" fontId="5" fillId="0" borderId="1" xfId="0" applyFont="1" applyFill="1" applyBorder="1"/>
    <xf numFmtId="0" fontId="5" fillId="0" borderId="15" xfId="0" applyFont="1" applyFill="1" applyBorder="1"/>
    <xf numFmtId="14" fontId="8" fillId="0" borderId="0" xfId="0" applyNumberFormat="1" applyFont="1"/>
    <xf numFmtId="14" fontId="8" fillId="0" borderId="0" xfId="0" applyNumberFormat="1" applyFont="1" applyFill="1"/>
    <xf numFmtId="15" fontId="0" fillId="0" borderId="17" xfId="0" applyNumberFormat="1" applyFill="1" applyBorder="1"/>
    <xf numFmtId="15" fontId="0" fillId="0" borderId="26" xfId="0" applyNumberFormat="1" applyFill="1" applyBorder="1"/>
    <xf numFmtId="164" fontId="0" fillId="3" borderId="26" xfId="0" applyNumberFormat="1" applyFill="1" applyBorder="1"/>
    <xf numFmtId="164" fontId="5" fillId="3" borderId="26" xfId="0" applyNumberFormat="1" applyFont="1" applyFill="1" applyBorder="1"/>
    <xf numFmtId="0" fontId="0" fillId="0" borderId="30" xfId="0" applyFill="1" applyBorder="1"/>
    <xf numFmtId="0" fontId="0" fillId="0" borderId="2" xfId="0" applyBorder="1" applyAlignment="1">
      <alignment horizontal="center"/>
    </xf>
    <xf numFmtId="14" fontId="0" fillId="0" borderId="11" xfId="0" applyNumberFormat="1" applyFill="1" applyBorder="1"/>
    <xf numFmtId="164" fontId="0" fillId="0" borderId="27" xfId="0" applyNumberFormat="1" applyFill="1" applyBorder="1" applyAlignment="1">
      <alignment horizontal="center"/>
    </xf>
    <xf numFmtId="15" fontId="0" fillId="0" borderId="16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5" fontId="0" fillId="0" borderId="16" xfId="0" applyNumberFormat="1" applyFill="1" applyBorder="1"/>
    <xf numFmtId="164" fontId="0" fillId="0" borderId="32" xfId="0" applyNumberFormat="1" applyFill="1" applyBorder="1"/>
    <xf numFmtId="14" fontId="0" fillId="0" borderId="16" xfId="0" applyNumberFormat="1" applyFill="1" applyBorder="1"/>
    <xf numFmtId="17" fontId="0" fillId="0" borderId="1" xfId="0" applyNumberFormat="1" applyBorder="1"/>
    <xf numFmtId="0" fontId="0" fillId="0" borderId="32" xfId="0" applyFill="1" applyBorder="1"/>
    <xf numFmtId="15" fontId="0" fillId="0" borderId="33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5" fillId="0" borderId="27" xfId="0" applyFont="1" applyBorder="1"/>
    <xf numFmtId="0" fontId="0" fillId="0" borderId="32" xfId="0" applyBorder="1"/>
    <xf numFmtId="0" fontId="0" fillId="0" borderId="34" xfId="0" applyBorder="1"/>
    <xf numFmtId="14" fontId="0" fillId="0" borderId="32" xfId="0" applyNumberFormat="1" applyFill="1" applyBorder="1"/>
    <xf numFmtId="0" fontId="0" fillId="0" borderId="34" xfId="0" applyFill="1" applyBorder="1"/>
    <xf numFmtId="164" fontId="5" fillId="0" borderId="27" xfId="0" applyNumberFormat="1" applyFont="1" applyFill="1" applyBorder="1"/>
    <xf numFmtId="0" fontId="5" fillId="0" borderId="27" xfId="0" applyFont="1" applyFill="1" applyBorder="1"/>
    <xf numFmtId="17" fontId="0" fillId="0" borderId="32" xfId="0" applyNumberFormat="1" applyBorder="1"/>
    <xf numFmtId="0" fontId="5" fillId="2" borderId="27" xfId="0" applyFont="1" applyFill="1" applyBorder="1"/>
    <xf numFmtId="0" fontId="0" fillId="2" borderId="32" xfId="0" applyFill="1" applyBorder="1"/>
    <xf numFmtId="0" fontId="0" fillId="2" borderId="34" xfId="0" applyFill="1" applyBorder="1"/>
    <xf numFmtId="0" fontId="1" fillId="0" borderId="2" xfId="0" applyFont="1" applyBorder="1" applyAlignment="1">
      <alignment horizontal="center" vertical="center" wrapText="1"/>
    </xf>
    <xf numFmtId="165" fontId="0" fillId="0" borderId="34" xfId="0" applyNumberFormat="1" applyBorder="1"/>
    <xf numFmtId="166" fontId="0" fillId="0" borderId="32" xfId="0" applyNumberFormat="1" applyFill="1" applyBorder="1"/>
    <xf numFmtId="166" fontId="0" fillId="0" borderId="34" xfId="0" applyNumberFormat="1" applyFill="1" applyBorder="1"/>
    <xf numFmtId="166" fontId="5" fillId="0" borderId="27" xfId="0" applyNumberFormat="1" applyFont="1" applyFill="1" applyBorder="1"/>
    <xf numFmtId="164" fontId="0" fillId="3" borderId="8" xfId="0" applyNumberFormat="1" applyFill="1" applyBorder="1"/>
    <xf numFmtId="164" fontId="0" fillId="0" borderId="28" xfId="0" applyNumberForma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5" fillId="0" borderId="29" xfId="0" applyNumberFormat="1" applyFont="1" applyFill="1" applyBorder="1" applyAlignment="1">
      <alignment horizontal="left"/>
    </xf>
    <xf numFmtId="164" fontId="5" fillId="0" borderId="31" xfId="0" applyNumberFormat="1" applyFont="1" applyBorder="1" applyAlignment="1">
      <alignment horizontal="left"/>
    </xf>
    <xf numFmtId="164" fontId="5" fillId="0" borderId="11" xfId="0" applyNumberFormat="1" applyFont="1" applyBorder="1"/>
    <xf numFmtId="164" fontId="5" fillId="0" borderId="30" xfId="0" applyNumberFormat="1" applyFont="1" applyFill="1" applyBorder="1"/>
    <xf numFmtId="0" fontId="0" fillId="3" borderId="8" xfId="0" applyFill="1" applyBorder="1"/>
    <xf numFmtId="0" fontId="5" fillId="3" borderId="15" xfId="0" applyFont="1" applyFill="1" applyBorder="1"/>
    <xf numFmtId="164" fontId="0" fillId="3" borderId="15" xfId="0" applyNumberFormat="1" applyFill="1" applyBorder="1"/>
    <xf numFmtId="164" fontId="0" fillId="3" borderId="27" xfId="0" applyNumberFormat="1" applyFill="1" applyBorder="1" applyAlignment="1">
      <alignment horizontal="center"/>
    </xf>
    <xf numFmtId="164" fontId="5" fillId="3" borderId="15" xfId="0" applyNumberFormat="1" applyFont="1" applyFill="1" applyBorder="1"/>
    <xf numFmtId="0" fontId="0" fillId="3" borderId="1" xfId="0" applyFill="1" applyBorder="1"/>
    <xf numFmtId="0" fontId="5" fillId="3" borderId="1" xfId="0" applyFont="1" applyFill="1" applyBorder="1"/>
    <xf numFmtId="164" fontId="0" fillId="3" borderId="1" xfId="0" applyNumberFormat="1" applyFill="1" applyBorder="1"/>
    <xf numFmtId="164" fontId="5" fillId="3" borderId="1" xfId="0" applyNumberFormat="1" applyFont="1" applyFill="1" applyBorder="1"/>
    <xf numFmtId="164" fontId="0" fillId="3" borderId="28" xfId="0" applyNumberFormat="1" applyFill="1" applyBorder="1" applyAlignment="1">
      <alignment horizontal="center"/>
    </xf>
    <xf numFmtId="0" fontId="0" fillId="3" borderId="11" xfId="0" applyFill="1" applyBorder="1"/>
    <xf numFmtId="164" fontId="0" fillId="3" borderId="11" xfId="0" applyNumberFormat="1" applyFill="1" applyBorder="1"/>
    <xf numFmtId="15" fontId="1" fillId="3" borderId="2" xfId="0" applyNumberFormat="1" applyFont="1" applyFill="1" applyBorder="1" applyAlignment="1">
      <alignment wrapText="1"/>
    </xf>
    <xf numFmtId="15" fontId="0" fillId="3" borderId="11" xfId="0" applyNumberFormat="1" applyFill="1" applyBorder="1"/>
    <xf numFmtId="15" fontId="5" fillId="3" borderId="15" xfId="0" applyNumberFormat="1" applyFont="1" applyFill="1" applyBorder="1"/>
    <xf numFmtId="15" fontId="5" fillId="3" borderId="1" xfId="0" applyNumberFormat="1" applyFont="1" applyFill="1" applyBorder="1"/>
    <xf numFmtId="15" fontId="0" fillId="3" borderId="30" xfId="0" applyNumberFormat="1" applyFill="1" applyBorder="1"/>
    <xf numFmtId="15" fontId="0" fillId="3" borderId="16" xfId="0" applyNumberFormat="1" applyFill="1" applyBorder="1"/>
    <xf numFmtId="164" fontId="5" fillId="0" borderId="29" xfId="0" applyNumberFormat="1" applyFont="1" applyFill="1" applyBorder="1" applyAlignment="1"/>
    <xf numFmtId="164" fontId="5" fillId="0" borderId="1" xfId="0" applyNumberFormat="1" applyFont="1" applyBorder="1" applyAlignment="1"/>
    <xf numFmtId="164" fontId="0" fillId="0" borderId="11" xfId="0" applyNumberFormat="1" applyBorder="1" applyAlignment="1"/>
    <xf numFmtId="164" fontId="5" fillId="3" borderId="31" xfId="0" applyNumberFormat="1" applyFont="1" applyFill="1" applyBorder="1" applyAlignment="1"/>
    <xf numFmtId="164" fontId="5" fillId="3" borderId="29" xfId="0" applyNumberFormat="1" applyFont="1" applyFill="1" applyBorder="1" applyAlignment="1"/>
    <xf numFmtId="164" fontId="5" fillId="3" borderId="1" xfId="0" applyNumberFormat="1" applyFont="1" applyFill="1" applyBorder="1" applyAlignment="1"/>
    <xf numFmtId="164" fontId="0" fillId="3" borderId="11" xfId="0" applyNumberFormat="1" applyFill="1" applyBorder="1" applyAlignment="1"/>
    <xf numFmtId="164" fontId="5" fillId="0" borderId="15" xfId="0" applyNumberFormat="1" applyFont="1" applyFill="1" applyBorder="1" applyAlignment="1"/>
    <xf numFmtId="164" fontId="5" fillId="0" borderId="1" xfId="0" applyNumberFormat="1" applyFont="1" applyFill="1" applyBorder="1" applyAlignment="1"/>
    <xf numFmtId="164" fontId="0" fillId="0" borderId="11" xfId="0" applyNumberFormat="1" applyFill="1" applyBorder="1" applyAlignment="1"/>
    <xf numFmtId="164" fontId="5" fillId="0" borderId="8" xfId="0" applyNumberFormat="1" applyFont="1" applyFill="1" applyBorder="1" applyAlignment="1"/>
    <xf numFmtId="164" fontId="5" fillId="3" borderId="8" xfId="0" applyNumberFormat="1" applyFont="1" applyFill="1" applyBorder="1"/>
    <xf numFmtId="15" fontId="1" fillId="3" borderId="6" xfId="0" applyNumberFormat="1" applyFont="1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5" fontId="0" fillId="0" borderId="16" xfId="0" applyNumberFormat="1" applyFill="1" applyBorder="1" applyAlignment="1">
      <alignment horizontal="center"/>
    </xf>
    <xf numFmtId="17" fontId="0" fillId="0" borderId="11" xfId="0" applyNumberFormat="1" applyBorder="1"/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/>
    <xf numFmtId="2" fontId="0" fillId="0" borderId="32" xfId="0" applyNumberFormat="1" applyFill="1" applyBorder="1"/>
    <xf numFmtId="164" fontId="5" fillId="0" borderId="16" xfId="0" applyNumberFormat="1" applyFont="1" applyFill="1" applyBorder="1"/>
    <xf numFmtId="164" fontId="5" fillId="0" borderId="16" xfId="0" applyNumberFormat="1" applyFont="1" applyBorder="1"/>
    <xf numFmtId="164" fontId="0" fillId="3" borderId="16" xfId="0" applyNumberFormat="1" applyFill="1" applyBorder="1"/>
    <xf numFmtId="15" fontId="0" fillId="0" borderId="38" xfId="0" applyNumberFormat="1" applyFill="1" applyBorder="1"/>
    <xf numFmtId="0" fontId="0" fillId="0" borderId="42" xfId="0" applyBorder="1"/>
    <xf numFmtId="1" fontId="0" fillId="3" borderId="26" xfId="0" applyNumberFormat="1" applyFill="1" applyBorder="1" applyAlignment="1">
      <alignment horizontal="center" vertical="center"/>
    </xf>
    <xf numFmtId="15" fontId="5" fillId="3" borderId="11" xfId="0" applyNumberFormat="1" applyFont="1" applyFill="1" applyBorder="1"/>
    <xf numFmtId="15" fontId="0" fillId="0" borderId="44" xfId="0" applyNumberFormat="1" applyBorder="1"/>
    <xf numFmtId="164" fontId="0" fillId="3" borderId="44" xfId="0" applyNumberFormat="1" applyFill="1" applyBorder="1"/>
    <xf numFmtId="164" fontId="5" fillId="3" borderId="44" xfId="0" applyNumberFormat="1" applyFont="1" applyFill="1" applyBorder="1"/>
    <xf numFmtId="15" fontId="0" fillId="0" borderId="45" xfId="0" applyNumberFormat="1" applyBorder="1"/>
    <xf numFmtId="15" fontId="0" fillId="0" borderId="46" xfId="0" applyNumberFormat="1" applyBorder="1"/>
    <xf numFmtId="15" fontId="0" fillId="0" borderId="47" xfId="0" applyNumberFormat="1" applyBorder="1"/>
    <xf numFmtId="0" fontId="0" fillId="0" borderId="17" xfId="0" applyFill="1" applyBorder="1"/>
    <xf numFmtId="15" fontId="0" fillId="0" borderId="16" xfId="0" applyNumberForma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5" fontId="0" fillId="0" borderId="15" xfId="0" applyNumberForma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4" fontId="5" fillId="0" borderId="30" xfId="0" applyNumberFormat="1" applyFont="1" applyBorder="1"/>
    <xf numFmtId="0" fontId="0" fillId="0" borderId="15" xfId="0" applyFill="1" applyBorder="1"/>
    <xf numFmtId="164" fontId="0" fillId="0" borderId="17" xfId="0" applyNumberFormat="1" applyFill="1" applyBorder="1"/>
    <xf numFmtId="164" fontId="5" fillId="0" borderId="17" xfId="0" applyNumberFormat="1" applyFont="1" applyFill="1" applyBorder="1"/>
    <xf numFmtId="15" fontId="0" fillId="0" borderId="31" xfId="0" applyNumberFormat="1" applyFill="1" applyBorder="1" applyAlignment="1">
      <alignment horizontal="center"/>
    </xf>
    <xf numFmtId="164" fontId="5" fillId="0" borderId="32" xfId="0" applyNumberFormat="1" applyFont="1" applyFill="1" applyBorder="1"/>
    <xf numFmtId="164" fontId="5" fillId="0" borderId="33" xfId="0" applyNumberFormat="1" applyFont="1" applyBorder="1"/>
    <xf numFmtId="164" fontId="0" fillId="0" borderId="0" xfId="0" applyNumberFormat="1" applyFill="1" applyBorder="1"/>
    <xf numFmtId="164" fontId="5" fillId="0" borderId="0" xfId="0" applyNumberFormat="1" applyFont="1" applyFill="1" applyBorder="1"/>
    <xf numFmtId="14" fontId="0" fillId="0" borderId="17" xfId="0" applyNumberFormat="1" applyFill="1" applyBorder="1"/>
    <xf numFmtId="0" fontId="0" fillId="0" borderId="16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0" fillId="0" borderId="17" xfId="0" applyNumberFormat="1" applyFill="1" applyBorder="1" applyAlignment="1">
      <alignment horizontal="center"/>
    </xf>
    <xf numFmtId="15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5" fontId="0" fillId="0" borderId="15" xfId="0" applyNumberFormat="1" applyFill="1" applyBorder="1" applyAlignment="1">
      <alignment horizontal="center"/>
    </xf>
    <xf numFmtId="164" fontId="5" fillId="0" borderId="26" xfId="0" applyNumberFormat="1" applyFont="1" applyBorder="1"/>
    <xf numFmtId="164" fontId="5" fillId="0" borderId="26" xfId="0" applyNumberFormat="1" applyFont="1" applyFill="1" applyBorder="1"/>
    <xf numFmtId="0" fontId="0" fillId="0" borderId="27" xfId="0" applyFill="1" applyBorder="1"/>
    <xf numFmtId="0" fontId="5" fillId="0" borderId="26" xfId="0" applyFont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15" fontId="5" fillId="0" borderId="17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5" fontId="0" fillId="3" borderId="16" xfId="0" applyNumberFormat="1" applyFill="1" applyBorder="1" applyAlignment="1">
      <alignment horizontal="center"/>
    </xf>
    <xf numFmtId="14" fontId="0" fillId="0" borderId="20" xfId="0" applyNumberFormat="1" applyFill="1" applyBorder="1"/>
    <xf numFmtId="164" fontId="0" fillId="0" borderId="28" xfId="0" applyNumberFormat="1" applyFill="1" applyBorder="1"/>
    <xf numFmtId="165" fontId="0" fillId="0" borderId="37" xfId="0" applyNumberFormat="1" applyFill="1" applyBorder="1"/>
    <xf numFmtId="164" fontId="0" fillId="0" borderId="8" xfId="0" applyNumberForma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164" fontId="0" fillId="0" borderId="28" xfId="0" applyNumberFormat="1" applyFill="1" applyBorder="1" applyAlignment="1">
      <alignment horizontal="center"/>
    </xf>
    <xf numFmtId="15" fontId="5" fillId="4" borderId="47" xfId="0" applyNumberFormat="1" applyFont="1" applyFill="1" applyBorder="1"/>
    <xf numFmtId="15" fontId="0" fillId="4" borderId="15" xfId="0" applyNumberFormat="1" applyFill="1" applyBorder="1" applyAlignment="1">
      <alignment horizontal="center"/>
    </xf>
    <xf numFmtId="15" fontId="0" fillId="4" borderId="8" xfId="0" applyNumberFormat="1" applyFill="1" applyBorder="1"/>
    <xf numFmtId="0" fontId="3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0" fontId="5" fillId="3" borderId="8" xfId="0" applyFont="1" applyFill="1" applyBorder="1"/>
    <xf numFmtId="0" fontId="3" fillId="3" borderId="9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6" xfId="0" applyFill="1" applyBorder="1"/>
    <xf numFmtId="0" fontId="5" fillId="3" borderId="26" xfId="0" applyFont="1" applyFill="1" applyBorder="1"/>
    <xf numFmtId="0" fontId="3" fillId="3" borderId="10" xfId="0" applyFont="1" applyFill="1" applyBorder="1"/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6" xfId="0" applyFill="1" applyBorder="1" applyAlignment="1"/>
    <xf numFmtId="0" fontId="0" fillId="3" borderId="16" xfId="0" applyFill="1" applyBorder="1" applyAlignment="1">
      <alignment horizontal="center" vertical="center"/>
    </xf>
    <xf numFmtId="0" fontId="3" fillId="3" borderId="40" xfId="0" applyFont="1" applyFill="1" applyBorder="1"/>
    <xf numFmtId="0" fontId="3" fillId="3" borderId="41" xfId="0" applyFont="1" applyFill="1" applyBorder="1"/>
    <xf numFmtId="0" fontId="0" fillId="3" borderId="38" xfId="0" applyFill="1" applyBorder="1" applyAlignment="1">
      <alignment horizontal="center"/>
    </xf>
    <xf numFmtId="0" fontId="0" fillId="3" borderId="38" xfId="0" applyFill="1" applyBorder="1"/>
    <xf numFmtId="0" fontId="0" fillId="3" borderId="17" xfId="0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/>
    <xf numFmtId="0" fontId="0" fillId="3" borderId="11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3" borderId="0" xfId="0" applyFill="1"/>
    <xf numFmtId="0" fontId="0" fillId="3" borderId="30" xfId="0" applyFill="1" applyBorder="1" applyAlignment="1">
      <alignment horizontal="center" vertical="center"/>
    </xf>
    <xf numFmtId="0" fontId="3" fillId="3" borderId="51" xfId="0" applyFont="1" applyFill="1" applyBorder="1"/>
    <xf numFmtId="0" fontId="5" fillId="3" borderId="16" xfId="0" applyFont="1" applyFill="1" applyBorder="1" applyAlignment="1">
      <alignment vertical="center" wrapText="1"/>
    </xf>
    <xf numFmtId="0" fontId="0" fillId="3" borderId="15" xfId="0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1" fontId="5" fillId="3" borderId="8" xfId="0" applyNumberFormat="1" applyFont="1" applyFill="1" applyBorder="1"/>
    <xf numFmtId="3" fontId="0" fillId="3" borderId="8" xfId="0" applyNumberFormat="1" applyFill="1" applyBorder="1" applyAlignment="1">
      <alignment horizontal="center" vertical="center"/>
    </xf>
    <xf numFmtId="0" fontId="0" fillId="3" borderId="20" xfId="0" applyFill="1" applyBorder="1"/>
    <xf numFmtId="0" fontId="0" fillId="3" borderId="28" xfId="0" applyFill="1" applyBorder="1"/>
    <xf numFmtId="0" fontId="0" fillId="3" borderId="37" xfId="0" applyFill="1" applyBorder="1"/>
    <xf numFmtId="0" fontId="5" fillId="3" borderId="20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28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37" xfId="0" applyFont="1" applyFill="1" applyBorder="1"/>
    <xf numFmtId="15" fontId="0" fillId="3" borderId="0" xfId="0" applyNumberFormat="1" applyFill="1"/>
    <xf numFmtId="165" fontId="0" fillId="3" borderId="16" xfId="0" applyNumberFormat="1" applyFill="1" applyBorder="1" applyAlignment="1">
      <alignment horizontal="center"/>
    </xf>
    <xf numFmtId="165" fontId="0" fillId="3" borderId="32" xfId="0" applyNumberFormat="1" applyFill="1" applyBorder="1" applyAlignment="1">
      <alignment horizontal="center"/>
    </xf>
    <xf numFmtId="164" fontId="0" fillId="3" borderId="38" xfId="0" applyNumberFormat="1" applyFill="1" applyBorder="1"/>
    <xf numFmtId="165" fontId="0" fillId="3" borderId="38" xfId="0" applyNumberFormat="1" applyFill="1" applyBorder="1" applyAlignment="1">
      <alignment horizontal="center"/>
    </xf>
    <xf numFmtId="164" fontId="0" fillId="3" borderId="38" xfId="0" applyNumberFormat="1" applyFill="1" applyBorder="1" applyAlignment="1">
      <alignment horizontal="center"/>
    </xf>
    <xf numFmtId="14" fontId="0" fillId="3" borderId="42" xfId="0" applyNumberFormat="1" applyFill="1" applyBorder="1"/>
    <xf numFmtId="165" fontId="0" fillId="3" borderId="39" xfId="0" applyNumberFormat="1" applyFill="1" applyBorder="1" applyAlignment="1">
      <alignment horizontal="center"/>
    </xf>
    <xf numFmtId="164" fontId="5" fillId="3" borderId="16" xfId="0" applyNumberFormat="1" applyFont="1" applyFill="1" applyBorder="1"/>
    <xf numFmtId="4" fontId="0" fillId="3" borderId="16" xfId="0" applyNumberForma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164" fontId="23" fillId="3" borderId="16" xfId="0" applyNumberFormat="1" applyFont="1" applyFill="1" applyBorder="1" applyAlignment="1">
      <alignment horizontal="center" wrapText="1"/>
    </xf>
    <xf numFmtId="15" fontId="5" fillId="3" borderId="0" xfId="0" applyNumberFormat="1" applyFont="1" applyFill="1" applyAlignment="1">
      <alignment horizontal="right"/>
    </xf>
    <xf numFmtId="15" fontId="0" fillId="3" borderId="15" xfId="0" applyNumberFormat="1" applyFill="1" applyBorder="1" applyAlignment="1"/>
    <xf numFmtId="0" fontId="0" fillId="3" borderId="3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5" fontId="0" fillId="3" borderId="17" xfId="0" applyNumberFormat="1" applyFill="1" applyBorder="1" applyAlignment="1">
      <alignment horizontal="center"/>
    </xf>
    <xf numFmtId="164" fontId="0" fillId="3" borderId="17" xfId="0" applyNumberFormat="1" applyFill="1" applyBorder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5" fontId="0" fillId="3" borderId="44" xfId="0" applyNumberFormat="1" applyFill="1" applyBorder="1"/>
    <xf numFmtId="0" fontId="0" fillId="3" borderId="44" xfId="0" applyFill="1" applyBorder="1"/>
    <xf numFmtId="15" fontId="0" fillId="3" borderId="45" xfId="0" applyNumberFormat="1" applyFill="1" applyBorder="1"/>
    <xf numFmtId="0" fontId="0" fillId="3" borderId="45" xfId="0" applyFill="1" applyBorder="1"/>
    <xf numFmtId="15" fontId="0" fillId="3" borderId="46" xfId="0" applyNumberFormat="1" applyFill="1" applyBorder="1"/>
    <xf numFmtId="0" fontId="0" fillId="3" borderId="46" xfId="0" applyFill="1" applyBorder="1"/>
    <xf numFmtId="15" fontId="5" fillId="3" borderId="44" xfId="0" applyNumberFormat="1" applyFont="1" applyFill="1" applyBorder="1"/>
    <xf numFmtId="0" fontId="5" fillId="3" borderId="44" xfId="0" applyFont="1" applyFill="1" applyBorder="1"/>
    <xf numFmtId="15" fontId="5" fillId="3" borderId="45" xfId="0" applyNumberFormat="1" applyFont="1" applyFill="1" applyBorder="1"/>
    <xf numFmtId="0" fontId="5" fillId="3" borderId="45" xfId="0" applyFont="1" applyFill="1" applyBorder="1"/>
    <xf numFmtId="15" fontId="5" fillId="3" borderId="46" xfId="0" applyNumberFormat="1" applyFont="1" applyFill="1" applyBorder="1"/>
    <xf numFmtId="0" fontId="5" fillId="3" borderId="46" xfId="0" applyFont="1" applyFill="1" applyBorder="1"/>
    <xf numFmtId="15" fontId="0" fillId="3" borderId="1" xfId="0" applyNumberFormat="1" applyFill="1" applyBorder="1"/>
    <xf numFmtId="164" fontId="5" fillId="3" borderId="1" xfId="0" applyNumberFormat="1" applyFont="1" applyFill="1" applyBorder="1" applyAlignment="1">
      <alignment wrapText="1"/>
    </xf>
    <xf numFmtId="0" fontId="5" fillId="3" borderId="27" xfId="0" applyFont="1" applyFill="1" applyBorder="1"/>
    <xf numFmtId="0" fontId="0" fillId="3" borderId="32" xfId="0" applyFill="1" applyBorder="1"/>
    <xf numFmtId="164" fontId="5" fillId="3" borderId="11" xfId="0" applyNumberFormat="1" applyFont="1" applyFill="1" applyBorder="1" applyAlignment="1">
      <alignment wrapText="1"/>
    </xf>
    <xf numFmtId="165" fontId="0" fillId="3" borderId="34" xfId="0" applyNumberFormat="1" applyFill="1" applyBorder="1"/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wrapText="1"/>
    </xf>
    <xf numFmtId="15" fontId="0" fillId="3" borderId="48" xfId="0" applyNumberFormat="1" applyFill="1" applyBorder="1" applyAlignment="1">
      <alignment horizontal="center"/>
    </xf>
    <xf numFmtId="15" fontId="0" fillId="3" borderId="26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49" xfId="0" applyFill="1" applyBorder="1"/>
    <xf numFmtId="0" fontId="0" fillId="3" borderId="50" xfId="0" applyFill="1" applyBorder="1" applyAlignment="1">
      <alignment horizontal="left" vertical="center" wrapText="1"/>
    </xf>
    <xf numFmtId="15" fontId="5" fillId="3" borderId="17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2" fontId="0" fillId="3" borderId="26" xfId="0" applyNumberFormat="1" applyFill="1" applyBorder="1"/>
    <xf numFmtId="15" fontId="5" fillId="3" borderId="11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164" fontId="0" fillId="0" borderId="16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5" fontId="0" fillId="0" borderId="16" xfId="0" applyNumberFormat="1" applyFill="1" applyBorder="1" applyAlignment="1">
      <alignment horizontal="center"/>
    </xf>
    <xf numFmtId="15" fontId="5" fillId="0" borderId="27" xfId="0" applyNumberFormat="1" applyFont="1" applyFill="1" applyBorder="1"/>
    <xf numFmtId="15" fontId="0" fillId="0" borderId="28" xfId="0" applyNumberFormat="1" applyFill="1" applyBorder="1"/>
    <xf numFmtId="15" fontId="0" fillId="0" borderId="37" xfId="0" applyNumberFormat="1" applyFill="1" applyBorder="1"/>
    <xf numFmtId="164" fontId="5" fillId="0" borderId="31" xfId="0" applyNumberFormat="1" applyFont="1" applyFill="1" applyBorder="1"/>
    <xf numFmtId="15" fontId="0" fillId="0" borderId="29" xfId="0" applyNumberFormat="1" applyFill="1" applyBorder="1"/>
    <xf numFmtId="164" fontId="0" fillId="0" borderId="48" xfId="0" applyNumberFormat="1" applyFill="1" applyBorder="1"/>
    <xf numFmtId="164" fontId="0" fillId="0" borderId="52" xfId="0" applyNumberFormat="1" applyFill="1" applyBorder="1"/>
    <xf numFmtId="15" fontId="0" fillId="0" borderId="53" xfId="0" applyNumberFormat="1" applyFill="1" applyBorder="1"/>
    <xf numFmtId="164" fontId="0" fillId="0" borderId="54" xfId="0" applyNumberFormat="1" applyFill="1" applyBorder="1"/>
    <xf numFmtId="14" fontId="5" fillId="0" borderId="16" xfId="0" applyNumberFormat="1" applyFont="1" applyFill="1" applyBorder="1"/>
    <xf numFmtId="0" fontId="0" fillId="0" borderId="19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2" fillId="3" borderId="8" xfId="0" applyFont="1" applyFill="1" applyBorder="1"/>
    <xf numFmtId="11" fontId="22" fillId="3" borderId="8" xfId="0" applyNumberFormat="1" applyFont="1" applyFill="1" applyBorder="1"/>
    <xf numFmtId="0" fontId="22" fillId="0" borderId="1" xfId="0" applyFont="1" applyBorder="1"/>
    <xf numFmtId="0" fontId="22" fillId="0" borderId="1" xfId="0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5" fillId="2" borderId="15" xfId="0" applyNumberFormat="1" applyFont="1" applyFill="1" applyBorder="1" applyAlignment="1">
      <alignment horizontal="center" wrapText="1"/>
    </xf>
    <xf numFmtId="49" fontId="0" fillId="2" borderId="16" xfId="0" applyNumberFormat="1" applyFill="1" applyBorder="1" applyAlignment="1">
      <alignment horizontal="center" wrapText="1"/>
    </xf>
    <xf numFmtId="49" fontId="0" fillId="2" borderId="17" xfId="0" applyNumberForma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5" fontId="16" fillId="2" borderId="15" xfId="0" applyNumberFormat="1" applyFont="1" applyFill="1" applyBorder="1" applyAlignment="1">
      <alignment horizontal="center" vertical="center"/>
    </xf>
    <xf numFmtId="15" fontId="16" fillId="2" borderId="16" xfId="0" applyNumberFormat="1" applyFont="1" applyFill="1" applyBorder="1" applyAlignment="1">
      <alignment horizontal="center" vertical="center"/>
    </xf>
    <xf numFmtId="15" fontId="16" fillId="2" borderId="17" xfId="0" applyNumberFormat="1" applyFont="1" applyFill="1" applyBorder="1" applyAlignment="1">
      <alignment horizontal="center" vertical="center"/>
    </xf>
    <xf numFmtId="15" fontId="0" fillId="0" borderId="15" xfId="0" applyNumberFormat="1" applyBorder="1" applyAlignment="1">
      <alignment horizontal="center"/>
    </xf>
    <xf numFmtId="15" fontId="0" fillId="0" borderId="16" xfId="0" applyNumberFormat="1" applyBorder="1" applyAlignment="1">
      <alignment horizontal="center"/>
    </xf>
    <xf numFmtId="15" fontId="0" fillId="0" borderId="17" xfId="0" applyNumberForma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5" fontId="5" fillId="0" borderId="15" xfId="0" applyNumberFormat="1" applyFont="1" applyFill="1" applyBorder="1" applyAlignment="1">
      <alignment horizontal="center"/>
    </xf>
    <xf numFmtId="15" fontId="0" fillId="0" borderId="16" xfId="0" applyNumberFormat="1" applyFill="1" applyBorder="1" applyAlignment="1">
      <alignment horizontal="center"/>
    </xf>
    <xf numFmtId="15" fontId="0" fillId="0" borderId="17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15" fontId="5" fillId="3" borderId="15" xfId="0" applyNumberFormat="1" applyFont="1" applyFill="1" applyBorder="1" applyAlignment="1">
      <alignment horizontal="center"/>
    </xf>
    <xf numFmtId="15" fontId="0" fillId="3" borderId="16" xfId="0" applyNumberFormat="1" applyFill="1" applyBorder="1" applyAlignment="1">
      <alignment horizontal="center"/>
    </xf>
    <xf numFmtId="15" fontId="0" fillId="3" borderId="17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5" fontId="21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164" fontId="0" fillId="0" borderId="28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3" fillId="0" borderId="19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5" fontId="0" fillId="0" borderId="15" xfId="0" applyNumberFormat="1" applyFill="1" applyBorder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22" xfId="0" applyFont="1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165" fontId="0" fillId="3" borderId="15" xfId="0" applyNumberFormat="1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165" fontId="0" fillId="3" borderId="17" xfId="0" applyNumberForma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0" fillId="0" borderId="16" xfId="0" applyNumberFormat="1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15" fontId="5" fillId="0" borderId="8" xfId="0" applyNumberFormat="1" applyFont="1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5" fontId="5" fillId="0" borderId="20" xfId="0" applyNumberFormat="1" applyFon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164" fontId="0" fillId="0" borderId="15" xfId="0" applyNumberForma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wrapText="1"/>
    </xf>
    <xf numFmtId="49" fontId="5" fillId="3" borderId="16" xfId="0" applyNumberFormat="1" applyFont="1" applyFill="1" applyBorder="1" applyAlignment="1">
      <alignment horizontal="center" wrapText="1"/>
    </xf>
    <xf numFmtId="49" fontId="5" fillId="3" borderId="17" xfId="0" applyNumberFormat="1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3" borderId="16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49" fontId="0" fillId="3" borderId="16" xfId="0" applyNumberFormat="1" applyFill="1" applyBorder="1" applyAlignment="1">
      <alignment horizontal="center" wrapText="1"/>
    </xf>
    <xf numFmtId="49" fontId="0" fillId="3" borderId="17" xfId="0" applyNumberFormat="1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5" fontId="0" fillId="3" borderId="8" xfId="0" applyNumberFormat="1" applyFill="1" applyBorder="1" applyAlignment="1">
      <alignment horizontal="center"/>
    </xf>
    <xf numFmtId="15" fontId="0" fillId="3" borderId="1" xfId="0" applyNumberFormat="1" applyFill="1" applyBorder="1" applyAlignment="1">
      <alignment horizontal="center"/>
    </xf>
    <xf numFmtId="15" fontId="0" fillId="3" borderId="11" xfId="0" applyNumberForma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5" fontId="0" fillId="3" borderId="15" xfId="0" applyNumberFormat="1" applyFill="1" applyBorder="1" applyAlignment="1">
      <alignment horizont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164" fontId="5" fillId="3" borderId="15" xfId="0" applyNumberFormat="1" applyFon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5" fontId="0" fillId="3" borderId="30" xfId="0" applyNumberForma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wrapText="1"/>
    </xf>
    <xf numFmtId="0" fontId="23" fillId="3" borderId="17" xfId="0" applyFont="1" applyFill="1" applyBorder="1" applyAlignment="1">
      <alignment horizontal="center" wrapText="1"/>
    </xf>
    <xf numFmtId="0" fontId="0" fillId="3" borderId="3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15" fontId="5" fillId="3" borderId="8" xfId="0" applyNumberFormat="1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 wrapText="1"/>
    </xf>
    <xf numFmtId="165" fontId="0" fillId="3" borderId="8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23" fillId="3" borderId="15" xfId="0" applyNumberFormat="1" applyFont="1" applyFill="1" applyBorder="1" applyAlignment="1">
      <alignment horizontal="center" wrapText="1"/>
    </xf>
    <xf numFmtId="164" fontId="23" fillId="3" borderId="16" xfId="0" applyNumberFormat="1" applyFont="1" applyFill="1" applyBorder="1" applyAlignment="1">
      <alignment horizontal="center" wrapText="1"/>
    </xf>
    <xf numFmtId="164" fontId="23" fillId="3" borderId="17" xfId="0" applyNumberFormat="1" applyFont="1" applyFill="1" applyBorder="1" applyAlignment="1">
      <alignment horizontal="center" wrapText="1"/>
    </xf>
    <xf numFmtId="164" fontId="0" fillId="3" borderId="8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5" fontId="0" fillId="0" borderId="8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/>
    </xf>
    <xf numFmtId="15" fontId="5" fillId="3" borderId="30" xfId="0" applyNumberFormat="1" applyFont="1" applyFill="1" applyBorder="1" applyAlignment="1">
      <alignment horizontal="center"/>
    </xf>
    <xf numFmtId="15" fontId="0" fillId="0" borderId="30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49" fontId="5" fillId="3" borderId="17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/>
    </xf>
    <xf numFmtId="0" fontId="0" fillId="3" borderId="32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5" fontId="5" fillId="0" borderId="6" xfId="0" applyNumberFormat="1" applyFont="1" applyFill="1" applyBorder="1" applyAlignment="1">
      <alignment horizontal="center" vertical="center"/>
    </xf>
    <xf numFmtId="15" fontId="5" fillId="0" borderId="1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5" fontId="5" fillId="0" borderId="2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6">
    <cellStyle name="Comma 2" xfId="1"/>
    <cellStyle name="Hyperlink 2" xfId="2"/>
    <cellStyle name="Hyperlink 3" xfId="3"/>
    <cellStyle name="Normal" xfId="0" builtinId="0"/>
    <cellStyle name="Normal 2" xfId="4"/>
    <cellStyle name="Normal 2 2 2" xfId="5"/>
  </cellStyles>
  <dxfs count="4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mruColors>
      <color rgb="FF66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6" sqref="E6"/>
    </sheetView>
  </sheetViews>
  <sheetFormatPr defaultColWidth="9.140625" defaultRowHeight="12.75" x14ac:dyDescent="0.2"/>
  <sheetData>
    <row r="1" spans="1:4" x14ac:dyDescent="0.2">
      <c r="A1" t="s">
        <v>3</v>
      </c>
      <c r="C1" t="s">
        <v>10</v>
      </c>
      <c r="D1">
        <v>1</v>
      </c>
    </row>
    <row r="2" spans="1:4" x14ac:dyDescent="0.2">
      <c r="A2" t="s">
        <v>4</v>
      </c>
      <c r="C2" t="s">
        <v>11</v>
      </c>
      <c r="D2" s="36">
        <v>39916</v>
      </c>
    </row>
    <row r="3" spans="1:4" x14ac:dyDescent="0.2">
      <c r="C3" t="s">
        <v>12</v>
      </c>
      <c r="D3" t="s">
        <v>13</v>
      </c>
    </row>
    <row r="4" spans="1:4" x14ac:dyDescent="0.2">
      <c r="A4" t="s">
        <v>5</v>
      </c>
    </row>
    <row r="5" spans="1:4" x14ac:dyDescent="0.2">
      <c r="A5" t="s">
        <v>6</v>
      </c>
    </row>
    <row r="7" spans="1:4" x14ac:dyDescent="0.2">
      <c r="A7" t="s">
        <v>7</v>
      </c>
    </row>
    <row r="8" spans="1:4" x14ac:dyDescent="0.2">
      <c r="A8" t="s">
        <v>8</v>
      </c>
    </row>
    <row r="10" spans="1:4" x14ac:dyDescent="0.2">
      <c r="A10" t="s">
        <v>0</v>
      </c>
    </row>
    <row r="11" spans="1:4" x14ac:dyDescent="0.2">
      <c r="A11" t="s">
        <v>1</v>
      </c>
    </row>
    <row r="12" spans="1:4" x14ac:dyDescent="0.2">
      <c r="A12" t="s">
        <v>9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workbookViewId="0">
      <selection activeCell="B17" sqref="B17"/>
    </sheetView>
  </sheetViews>
  <sheetFormatPr defaultColWidth="11.42578125" defaultRowHeight="12.75" x14ac:dyDescent="0.2"/>
  <cols>
    <col min="1" max="1" width="8.140625" customWidth="1"/>
    <col min="2" max="2" width="55.28515625" customWidth="1"/>
    <col min="3" max="3" width="32.85546875" customWidth="1"/>
    <col min="4" max="4" width="18.5703125" customWidth="1"/>
    <col min="257" max="257" width="8.140625" customWidth="1"/>
    <col min="258" max="258" width="55.28515625" customWidth="1"/>
    <col min="259" max="259" width="32.85546875" customWidth="1"/>
    <col min="260" max="260" width="18.5703125" customWidth="1"/>
    <col min="513" max="513" width="8.140625" customWidth="1"/>
    <col min="514" max="514" width="55.28515625" customWidth="1"/>
    <col min="515" max="515" width="32.85546875" customWidth="1"/>
    <col min="516" max="516" width="18.5703125" customWidth="1"/>
    <col min="769" max="769" width="8.140625" customWidth="1"/>
    <col min="770" max="770" width="55.28515625" customWidth="1"/>
    <col min="771" max="771" width="32.85546875" customWidth="1"/>
    <col min="772" max="772" width="18.5703125" customWidth="1"/>
    <col min="1025" max="1025" width="8.140625" customWidth="1"/>
    <col min="1026" max="1026" width="55.28515625" customWidth="1"/>
    <col min="1027" max="1027" width="32.85546875" customWidth="1"/>
    <col min="1028" max="1028" width="18.5703125" customWidth="1"/>
    <col min="1281" max="1281" width="8.140625" customWidth="1"/>
    <col min="1282" max="1282" width="55.28515625" customWidth="1"/>
    <col min="1283" max="1283" width="32.85546875" customWidth="1"/>
    <col min="1284" max="1284" width="18.5703125" customWidth="1"/>
    <col min="1537" max="1537" width="8.140625" customWidth="1"/>
    <col min="1538" max="1538" width="55.28515625" customWidth="1"/>
    <col min="1539" max="1539" width="32.85546875" customWidth="1"/>
    <col min="1540" max="1540" width="18.5703125" customWidth="1"/>
    <col min="1793" max="1793" width="8.140625" customWidth="1"/>
    <col min="1794" max="1794" width="55.28515625" customWidth="1"/>
    <col min="1795" max="1795" width="32.85546875" customWidth="1"/>
    <col min="1796" max="1796" width="18.5703125" customWidth="1"/>
    <col min="2049" max="2049" width="8.140625" customWidth="1"/>
    <col min="2050" max="2050" width="55.28515625" customWidth="1"/>
    <col min="2051" max="2051" width="32.85546875" customWidth="1"/>
    <col min="2052" max="2052" width="18.5703125" customWidth="1"/>
    <col min="2305" max="2305" width="8.140625" customWidth="1"/>
    <col min="2306" max="2306" width="55.28515625" customWidth="1"/>
    <col min="2307" max="2307" width="32.85546875" customWidth="1"/>
    <col min="2308" max="2308" width="18.5703125" customWidth="1"/>
    <col min="2561" max="2561" width="8.140625" customWidth="1"/>
    <col min="2562" max="2562" width="55.28515625" customWidth="1"/>
    <col min="2563" max="2563" width="32.85546875" customWidth="1"/>
    <col min="2564" max="2564" width="18.5703125" customWidth="1"/>
    <col min="2817" max="2817" width="8.140625" customWidth="1"/>
    <col min="2818" max="2818" width="55.28515625" customWidth="1"/>
    <col min="2819" max="2819" width="32.85546875" customWidth="1"/>
    <col min="2820" max="2820" width="18.5703125" customWidth="1"/>
    <col min="3073" max="3073" width="8.140625" customWidth="1"/>
    <col min="3074" max="3074" width="55.28515625" customWidth="1"/>
    <col min="3075" max="3075" width="32.85546875" customWidth="1"/>
    <col min="3076" max="3076" width="18.5703125" customWidth="1"/>
    <col min="3329" max="3329" width="8.140625" customWidth="1"/>
    <col min="3330" max="3330" width="55.28515625" customWidth="1"/>
    <col min="3331" max="3331" width="32.85546875" customWidth="1"/>
    <col min="3332" max="3332" width="18.5703125" customWidth="1"/>
    <col min="3585" max="3585" width="8.140625" customWidth="1"/>
    <col min="3586" max="3586" width="55.28515625" customWidth="1"/>
    <col min="3587" max="3587" width="32.85546875" customWidth="1"/>
    <col min="3588" max="3588" width="18.5703125" customWidth="1"/>
    <col min="3841" max="3841" width="8.140625" customWidth="1"/>
    <col min="3842" max="3842" width="55.28515625" customWidth="1"/>
    <col min="3843" max="3843" width="32.85546875" customWidth="1"/>
    <col min="3844" max="3844" width="18.5703125" customWidth="1"/>
    <col min="4097" max="4097" width="8.140625" customWidth="1"/>
    <col min="4098" max="4098" width="55.28515625" customWidth="1"/>
    <col min="4099" max="4099" width="32.85546875" customWidth="1"/>
    <col min="4100" max="4100" width="18.5703125" customWidth="1"/>
    <col min="4353" max="4353" width="8.140625" customWidth="1"/>
    <col min="4354" max="4354" width="55.28515625" customWidth="1"/>
    <col min="4355" max="4355" width="32.85546875" customWidth="1"/>
    <col min="4356" max="4356" width="18.5703125" customWidth="1"/>
    <col min="4609" max="4609" width="8.140625" customWidth="1"/>
    <col min="4610" max="4610" width="55.28515625" customWidth="1"/>
    <col min="4611" max="4611" width="32.85546875" customWidth="1"/>
    <col min="4612" max="4612" width="18.5703125" customWidth="1"/>
    <col min="4865" max="4865" width="8.140625" customWidth="1"/>
    <col min="4866" max="4866" width="55.28515625" customWidth="1"/>
    <col min="4867" max="4867" width="32.85546875" customWidth="1"/>
    <col min="4868" max="4868" width="18.5703125" customWidth="1"/>
    <col min="5121" max="5121" width="8.140625" customWidth="1"/>
    <col min="5122" max="5122" width="55.28515625" customWidth="1"/>
    <col min="5123" max="5123" width="32.85546875" customWidth="1"/>
    <col min="5124" max="5124" width="18.5703125" customWidth="1"/>
    <col min="5377" max="5377" width="8.140625" customWidth="1"/>
    <col min="5378" max="5378" width="55.28515625" customWidth="1"/>
    <col min="5379" max="5379" width="32.85546875" customWidth="1"/>
    <col min="5380" max="5380" width="18.5703125" customWidth="1"/>
    <col min="5633" max="5633" width="8.140625" customWidth="1"/>
    <col min="5634" max="5634" width="55.28515625" customWidth="1"/>
    <col min="5635" max="5635" width="32.85546875" customWidth="1"/>
    <col min="5636" max="5636" width="18.5703125" customWidth="1"/>
    <col min="5889" max="5889" width="8.140625" customWidth="1"/>
    <col min="5890" max="5890" width="55.28515625" customWidth="1"/>
    <col min="5891" max="5891" width="32.85546875" customWidth="1"/>
    <col min="5892" max="5892" width="18.5703125" customWidth="1"/>
    <col min="6145" max="6145" width="8.140625" customWidth="1"/>
    <col min="6146" max="6146" width="55.28515625" customWidth="1"/>
    <col min="6147" max="6147" width="32.85546875" customWidth="1"/>
    <col min="6148" max="6148" width="18.5703125" customWidth="1"/>
    <col min="6401" max="6401" width="8.140625" customWidth="1"/>
    <col min="6402" max="6402" width="55.28515625" customWidth="1"/>
    <col min="6403" max="6403" width="32.85546875" customWidth="1"/>
    <col min="6404" max="6404" width="18.5703125" customWidth="1"/>
    <col min="6657" max="6657" width="8.140625" customWidth="1"/>
    <col min="6658" max="6658" width="55.28515625" customWidth="1"/>
    <col min="6659" max="6659" width="32.85546875" customWidth="1"/>
    <col min="6660" max="6660" width="18.5703125" customWidth="1"/>
    <col min="6913" max="6913" width="8.140625" customWidth="1"/>
    <col min="6914" max="6914" width="55.28515625" customWidth="1"/>
    <col min="6915" max="6915" width="32.85546875" customWidth="1"/>
    <col min="6916" max="6916" width="18.5703125" customWidth="1"/>
    <col min="7169" max="7169" width="8.140625" customWidth="1"/>
    <col min="7170" max="7170" width="55.28515625" customWidth="1"/>
    <col min="7171" max="7171" width="32.85546875" customWidth="1"/>
    <col min="7172" max="7172" width="18.5703125" customWidth="1"/>
    <col min="7425" max="7425" width="8.140625" customWidth="1"/>
    <col min="7426" max="7426" width="55.28515625" customWidth="1"/>
    <col min="7427" max="7427" width="32.85546875" customWidth="1"/>
    <col min="7428" max="7428" width="18.5703125" customWidth="1"/>
    <col min="7681" max="7681" width="8.140625" customWidth="1"/>
    <col min="7682" max="7682" width="55.28515625" customWidth="1"/>
    <col min="7683" max="7683" width="32.85546875" customWidth="1"/>
    <col min="7684" max="7684" width="18.5703125" customWidth="1"/>
    <col min="7937" max="7937" width="8.140625" customWidth="1"/>
    <col min="7938" max="7938" width="55.28515625" customWidth="1"/>
    <col min="7939" max="7939" width="32.85546875" customWidth="1"/>
    <col min="7940" max="7940" width="18.5703125" customWidth="1"/>
    <col min="8193" max="8193" width="8.140625" customWidth="1"/>
    <col min="8194" max="8194" width="55.28515625" customWidth="1"/>
    <col min="8195" max="8195" width="32.85546875" customWidth="1"/>
    <col min="8196" max="8196" width="18.5703125" customWidth="1"/>
    <col min="8449" max="8449" width="8.140625" customWidth="1"/>
    <col min="8450" max="8450" width="55.28515625" customWidth="1"/>
    <col min="8451" max="8451" width="32.85546875" customWidth="1"/>
    <col min="8452" max="8452" width="18.5703125" customWidth="1"/>
    <col min="8705" max="8705" width="8.140625" customWidth="1"/>
    <col min="8706" max="8706" width="55.28515625" customWidth="1"/>
    <col min="8707" max="8707" width="32.85546875" customWidth="1"/>
    <col min="8708" max="8708" width="18.5703125" customWidth="1"/>
    <col min="8961" max="8961" width="8.140625" customWidth="1"/>
    <col min="8962" max="8962" width="55.28515625" customWidth="1"/>
    <col min="8963" max="8963" width="32.85546875" customWidth="1"/>
    <col min="8964" max="8964" width="18.5703125" customWidth="1"/>
    <col min="9217" max="9217" width="8.140625" customWidth="1"/>
    <col min="9218" max="9218" width="55.28515625" customWidth="1"/>
    <col min="9219" max="9219" width="32.85546875" customWidth="1"/>
    <col min="9220" max="9220" width="18.5703125" customWidth="1"/>
    <col min="9473" max="9473" width="8.140625" customWidth="1"/>
    <col min="9474" max="9474" width="55.28515625" customWidth="1"/>
    <col min="9475" max="9475" width="32.85546875" customWidth="1"/>
    <col min="9476" max="9476" width="18.5703125" customWidth="1"/>
    <col min="9729" max="9729" width="8.140625" customWidth="1"/>
    <col min="9730" max="9730" width="55.28515625" customWidth="1"/>
    <col min="9731" max="9731" width="32.85546875" customWidth="1"/>
    <col min="9732" max="9732" width="18.5703125" customWidth="1"/>
    <col min="9985" max="9985" width="8.140625" customWidth="1"/>
    <col min="9986" max="9986" width="55.28515625" customWidth="1"/>
    <col min="9987" max="9987" width="32.85546875" customWidth="1"/>
    <col min="9988" max="9988" width="18.5703125" customWidth="1"/>
    <col min="10241" max="10241" width="8.140625" customWidth="1"/>
    <col min="10242" max="10242" width="55.28515625" customWidth="1"/>
    <col min="10243" max="10243" width="32.85546875" customWidth="1"/>
    <col min="10244" max="10244" width="18.5703125" customWidth="1"/>
    <col min="10497" max="10497" width="8.140625" customWidth="1"/>
    <col min="10498" max="10498" width="55.28515625" customWidth="1"/>
    <col min="10499" max="10499" width="32.85546875" customWidth="1"/>
    <col min="10500" max="10500" width="18.5703125" customWidth="1"/>
    <col min="10753" max="10753" width="8.140625" customWidth="1"/>
    <col min="10754" max="10754" width="55.28515625" customWidth="1"/>
    <col min="10755" max="10755" width="32.85546875" customWidth="1"/>
    <col min="10756" max="10756" width="18.5703125" customWidth="1"/>
    <col min="11009" max="11009" width="8.140625" customWidth="1"/>
    <col min="11010" max="11010" width="55.28515625" customWidth="1"/>
    <col min="11011" max="11011" width="32.85546875" customWidth="1"/>
    <col min="11012" max="11012" width="18.5703125" customWidth="1"/>
    <col min="11265" max="11265" width="8.140625" customWidth="1"/>
    <col min="11266" max="11266" width="55.28515625" customWidth="1"/>
    <col min="11267" max="11267" width="32.85546875" customWidth="1"/>
    <col min="11268" max="11268" width="18.5703125" customWidth="1"/>
    <col min="11521" max="11521" width="8.140625" customWidth="1"/>
    <col min="11522" max="11522" width="55.28515625" customWidth="1"/>
    <col min="11523" max="11523" width="32.85546875" customWidth="1"/>
    <col min="11524" max="11524" width="18.5703125" customWidth="1"/>
    <col min="11777" max="11777" width="8.140625" customWidth="1"/>
    <col min="11778" max="11778" width="55.28515625" customWidth="1"/>
    <col min="11779" max="11779" width="32.85546875" customWidth="1"/>
    <col min="11780" max="11780" width="18.5703125" customWidth="1"/>
    <col min="12033" max="12033" width="8.140625" customWidth="1"/>
    <col min="12034" max="12034" width="55.28515625" customWidth="1"/>
    <col min="12035" max="12035" width="32.85546875" customWidth="1"/>
    <col min="12036" max="12036" width="18.5703125" customWidth="1"/>
    <col min="12289" max="12289" width="8.140625" customWidth="1"/>
    <col min="12290" max="12290" width="55.28515625" customWidth="1"/>
    <col min="12291" max="12291" width="32.85546875" customWidth="1"/>
    <col min="12292" max="12292" width="18.5703125" customWidth="1"/>
    <col min="12545" max="12545" width="8.140625" customWidth="1"/>
    <col min="12546" max="12546" width="55.28515625" customWidth="1"/>
    <col min="12547" max="12547" width="32.85546875" customWidth="1"/>
    <col min="12548" max="12548" width="18.5703125" customWidth="1"/>
    <col min="12801" max="12801" width="8.140625" customWidth="1"/>
    <col min="12802" max="12802" width="55.28515625" customWidth="1"/>
    <col min="12803" max="12803" width="32.85546875" customWidth="1"/>
    <col min="12804" max="12804" width="18.5703125" customWidth="1"/>
    <col min="13057" max="13057" width="8.140625" customWidth="1"/>
    <col min="13058" max="13058" width="55.28515625" customWidth="1"/>
    <col min="13059" max="13059" width="32.85546875" customWidth="1"/>
    <col min="13060" max="13060" width="18.5703125" customWidth="1"/>
    <col min="13313" max="13313" width="8.140625" customWidth="1"/>
    <col min="13314" max="13314" width="55.28515625" customWidth="1"/>
    <col min="13315" max="13315" width="32.85546875" customWidth="1"/>
    <col min="13316" max="13316" width="18.5703125" customWidth="1"/>
    <col min="13569" max="13569" width="8.140625" customWidth="1"/>
    <col min="13570" max="13570" width="55.28515625" customWidth="1"/>
    <col min="13571" max="13571" width="32.85546875" customWidth="1"/>
    <col min="13572" max="13572" width="18.5703125" customWidth="1"/>
    <col min="13825" max="13825" width="8.140625" customWidth="1"/>
    <col min="13826" max="13826" width="55.28515625" customWidth="1"/>
    <col min="13827" max="13827" width="32.85546875" customWidth="1"/>
    <col min="13828" max="13828" width="18.5703125" customWidth="1"/>
    <col min="14081" max="14081" width="8.140625" customWidth="1"/>
    <col min="14082" max="14082" width="55.28515625" customWidth="1"/>
    <col min="14083" max="14083" width="32.85546875" customWidth="1"/>
    <col min="14084" max="14084" width="18.5703125" customWidth="1"/>
    <col min="14337" max="14337" width="8.140625" customWidth="1"/>
    <col min="14338" max="14338" width="55.28515625" customWidth="1"/>
    <col min="14339" max="14339" width="32.85546875" customWidth="1"/>
    <col min="14340" max="14340" width="18.5703125" customWidth="1"/>
    <col min="14593" max="14593" width="8.140625" customWidth="1"/>
    <col min="14594" max="14594" width="55.28515625" customWidth="1"/>
    <col min="14595" max="14595" width="32.85546875" customWidth="1"/>
    <col min="14596" max="14596" width="18.5703125" customWidth="1"/>
    <col min="14849" max="14849" width="8.140625" customWidth="1"/>
    <col min="14850" max="14850" width="55.28515625" customWidth="1"/>
    <col min="14851" max="14851" width="32.85546875" customWidth="1"/>
    <col min="14852" max="14852" width="18.5703125" customWidth="1"/>
    <col min="15105" max="15105" width="8.140625" customWidth="1"/>
    <col min="15106" max="15106" width="55.28515625" customWidth="1"/>
    <col min="15107" max="15107" width="32.85546875" customWidth="1"/>
    <col min="15108" max="15108" width="18.5703125" customWidth="1"/>
    <col min="15361" max="15361" width="8.140625" customWidth="1"/>
    <col min="15362" max="15362" width="55.28515625" customWidth="1"/>
    <col min="15363" max="15363" width="32.85546875" customWidth="1"/>
    <col min="15364" max="15364" width="18.5703125" customWidth="1"/>
    <col min="15617" max="15617" width="8.140625" customWidth="1"/>
    <col min="15618" max="15618" width="55.28515625" customWidth="1"/>
    <col min="15619" max="15619" width="32.85546875" customWidth="1"/>
    <col min="15620" max="15620" width="18.5703125" customWidth="1"/>
    <col min="15873" max="15873" width="8.140625" customWidth="1"/>
    <col min="15874" max="15874" width="55.28515625" customWidth="1"/>
    <col min="15875" max="15875" width="32.85546875" customWidth="1"/>
    <col min="15876" max="15876" width="18.5703125" customWidth="1"/>
    <col min="16129" max="16129" width="8.140625" customWidth="1"/>
    <col min="16130" max="16130" width="55.28515625" customWidth="1"/>
    <col min="16131" max="16131" width="32.85546875" customWidth="1"/>
    <col min="16132" max="16132" width="18.5703125" customWidth="1"/>
  </cols>
  <sheetData>
    <row r="1" spans="1:5" ht="18" x14ac:dyDescent="0.25">
      <c r="A1" s="37"/>
      <c r="B1" s="6" t="s">
        <v>105</v>
      </c>
      <c r="C1" s="6"/>
      <c r="D1" s="6"/>
    </row>
    <row r="2" spans="1:5" ht="18" x14ac:dyDescent="0.25">
      <c r="A2" s="37"/>
      <c r="B2" s="6"/>
      <c r="C2" s="6"/>
      <c r="D2" s="6"/>
    </row>
    <row r="3" spans="1:5" x14ac:dyDescent="0.2">
      <c r="A3" s="38"/>
      <c r="B3" s="39"/>
    </row>
    <row r="4" spans="1:5" x14ac:dyDescent="0.2">
      <c r="A4" s="40" t="s">
        <v>106</v>
      </c>
      <c r="B4" s="39"/>
    </row>
    <row r="5" spans="1:5" x14ac:dyDescent="0.2">
      <c r="A5" s="38" t="s">
        <v>69</v>
      </c>
      <c r="B5" s="41" t="s">
        <v>78</v>
      </c>
    </row>
    <row r="6" spans="1:5" x14ac:dyDescent="0.2">
      <c r="A6" s="38"/>
      <c r="B6" s="42" t="s">
        <v>79</v>
      </c>
      <c r="C6" s="437" t="s">
        <v>146</v>
      </c>
      <c r="D6" s="437"/>
      <c r="E6" s="437"/>
    </row>
    <row r="7" spans="1:5" x14ac:dyDescent="0.2">
      <c r="A7" s="38"/>
      <c r="B7" s="42" t="s">
        <v>81</v>
      </c>
      <c r="C7" s="55" t="s">
        <v>114</v>
      </c>
    </row>
    <row r="8" spans="1:5" x14ac:dyDescent="0.2">
      <c r="A8" s="38"/>
      <c r="B8" s="42" t="s">
        <v>80</v>
      </c>
      <c r="C8" s="59" t="s">
        <v>218</v>
      </c>
    </row>
    <row r="9" spans="1:5" x14ac:dyDescent="0.2">
      <c r="A9" s="38"/>
      <c r="B9" s="42" t="s">
        <v>82</v>
      </c>
      <c r="C9" s="55" t="s">
        <v>214</v>
      </c>
    </row>
    <row r="10" spans="1:5" x14ac:dyDescent="0.2">
      <c r="A10" s="38"/>
      <c r="B10" s="42"/>
      <c r="C10" s="54"/>
    </row>
    <row r="11" spans="1:5" x14ac:dyDescent="0.2">
      <c r="A11" s="38" t="s">
        <v>70</v>
      </c>
      <c r="B11" s="41" t="s">
        <v>115</v>
      </c>
      <c r="C11" s="163">
        <v>41202</v>
      </c>
    </row>
    <row r="12" spans="1:5" x14ac:dyDescent="0.2">
      <c r="A12" s="38"/>
      <c r="B12" s="41"/>
      <c r="C12" s="55" t="s">
        <v>217</v>
      </c>
    </row>
    <row r="13" spans="1:5" x14ac:dyDescent="0.2">
      <c r="A13" s="38"/>
      <c r="B13" s="41"/>
      <c r="C13" s="55" t="s">
        <v>230</v>
      </c>
    </row>
    <row r="14" spans="1:5" x14ac:dyDescent="0.2">
      <c r="A14" s="38"/>
      <c r="B14" s="41"/>
      <c r="C14" s="55" t="s">
        <v>233</v>
      </c>
    </row>
    <row r="15" spans="1:5" x14ac:dyDescent="0.2">
      <c r="A15" s="38"/>
      <c r="B15" s="41"/>
      <c r="C15" s="55" t="s">
        <v>264</v>
      </c>
    </row>
    <row r="16" spans="1:5" x14ac:dyDescent="0.2">
      <c r="A16" s="38"/>
      <c r="B16" s="41"/>
      <c r="C16" s="55" t="s">
        <v>323</v>
      </c>
    </row>
    <row r="17" spans="1:5" x14ac:dyDescent="0.2">
      <c r="A17" s="38" t="s">
        <v>71</v>
      </c>
      <c r="B17" s="43" t="s">
        <v>93</v>
      </c>
      <c r="C17" s="164">
        <v>41542</v>
      </c>
    </row>
    <row r="18" spans="1:5" x14ac:dyDescent="0.2">
      <c r="A18" s="38"/>
      <c r="B18" s="39"/>
    </row>
    <row r="19" spans="1:5" x14ac:dyDescent="0.2">
      <c r="A19" s="41" t="s">
        <v>88</v>
      </c>
      <c r="B19" s="39"/>
    </row>
    <row r="20" spans="1:5" x14ac:dyDescent="0.2">
      <c r="A20" s="41"/>
      <c r="B20" s="39"/>
    </row>
    <row r="21" spans="1:5" ht="12.75" customHeight="1" x14ac:dyDescent="0.2">
      <c r="A21" s="44" t="s">
        <v>69</v>
      </c>
      <c r="B21" s="438" t="s">
        <v>83</v>
      </c>
      <c r="C21" s="439"/>
      <c r="D21" s="439"/>
    </row>
    <row r="22" spans="1:5" s="1" customFormat="1" ht="13.5" customHeight="1" x14ac:dyDescent="0.2">
      <c r="A22" s="44" t="s">
        <v>72</v>
      </c>
      <c r="B22" s="45" t="s">
        <v>84</v>
      </c>
      <c r="C22" s="45" t="s">
        <v>137</v>
      </c>
      <c r="D22" s="50" t="s">
        <v>67</v>
      </c>
    </row>
    <row r="23" spans="1:5" x14ac:dyDescent="0.2">
      <c r="A23" s="46"/>
      <c r="B23" s="2" t="s">
        <v>85</v>
      </c>
      <c r="C23" s="57" t="s">
        <v>135</v>
      </c>
      <c r="D23" s="56" t="s">
        <v>145</v>
      </c>
    </row>
    <row r="24" spans="1:5" x14ac:dyDescent="0.2">
      <c r="A24" s="46"/>
      <c r="B24" s="2" t="s">
        <v>87</v>
      </c>
      <c r="C24" s="57" t="s">
        <v>136</v>
      </c>
      <c r="D24" s="56" t="s">
        <v>145</v>
      </c>
    </row>
    <row r="25" spans="1:5" x14ac:dyDescent="0.2">
      <c r="A25" s="61"/>
      <c r="B25" s="2" t="s">
        <v>138</v>
      </c>
      <c r="C25" s="57" t="s">
        <v>136</v>
      </c>
      <c r="D25" s="56" t="s">
        <v>139</v>
      </c>
      <c r="E25" s="64"/>
    </row>
    <row r="26" spans="1:5" x14ac:dyDescent="0.2">
      <c r="A26" s="46"/>
      <c r="B26" s="45"/>
      <c r="C26" s="72"/>
      <c r="D26" s="45"/>
    </row>
    <row r="27" spans="1:5" x14ac:dyDescent="0.2">
      <c r="A27" s="44" t="s">
        <v>73</v>
      </c>
      <c r="B27" s="45" t="s">
        <v>94</v>
      </c>
      <c r="C27" s="45" t="s">
        <v>141</v>
      </c>
      <c r="D27" s="50" t="s">
        <v>67</v>
      </c>
    </row>
    <row r="28" spans="1:5" x14ac:dyDescent="0.2">
      <c r="A28" s="46"/>
      <c r="B28" s="51" t="s">
        <v>99</v>
      </c>
      <c r="C28" s="60" t="s">
        <v>117</v>
      </c>
      <c r="D28" s="57" t="s">
        <v>107</v>
      </c>
    </row>
    <row r="29" spans="1:5" x14ac:dyDescent="0.2">
      <c r="A29" s="46"/>
      <c r="B29" s="51" t="s">
        <v>100</v>
      </c>
      <c r="C29" s="60" t="s">
        <v>140</v>
      </c>
      <c r="D29" s="65"/>
    </row>
    <row r="30" spans="1:5" x14ac:dyDescent="0.2">
      <c r="A30" s="46"/>
      <c r="B30" s="51" t="s">
        <v>118</v>
      </c>
      <c r="C30" s="60" t="s">
        <v>116</v>
      </c>
      <c r="D30" s="65"/>
    </row>
    <row r="31" spans="1:5" x14ac:dyDescent="0.2">
      <c r="A31" s="46"/>
      <c r="B31" s="52" t="s">
        <v>101</v>
      </c>
      <c r="C31" s="60" t="s">
        <v>119</v>
      </c>
      <c r="D31" s="65"/>
    </row>
    <row r="32" spans="1:5" ht="15" x14ac:dyDescent="0.2">
      <c r="A32" s="46"/>
      <c r="B32" s="52" t="s">
        <v>102</v>
      </c>
      <c r="C32" s="60" t="s">
        <v>133</v>
      </c>
      <c r="D32" s="57"/>
    </row>
    <row r="33" spans="1:5" ht="15" x14ac:dyDescent="0.2">
      <c r="A33" s="46"/>
      <c r="B33" s="52" t="s">
        <v>103</v>
      </c>
      <c r="C33" s="60" t="s">
        <v>134</v>
      </c>
      <c r="D33" s="65"/>
    </row>
    <row r="34" spans="1:5" x14ac:dyDescent="0.2">
      <c r="A34" s="46"/>
      <c r="B34" s="66"/>
      <c r="C34" s="67"/>
      <c r="D34" s="68"/>
    </row>
    <row r="35" spans="1:5" x14ac:dyDescent="0.2">
      <c r="A35" s="46"/>
      <c r="B35" s="39"/>
    </row>
    <row r="36" spans="1:5" ht="12.75" customHeight="1" x14ac:dyDescent="0.2">
      <c r="A36" s="46" t="s">
        <v>70</v>
      </c>
      <c r="B36" s="438" t="s">
        <v>120</v>
      </c>
      <c r="C36" s="439"/>
      <c r="D36" s="439"/>
    </row>
    <row r="37" spans="1:5" x14ac:dyDescent="0.2">
      <c r="A37" s="46"/>
      <c r="B37" s="39"/>
    </row>
    <row r="38" spans="1:5" ht="12.75" customHeight="1" x14ac:dyDescent="0.2">
      <c r="A38" s="46" t="s">
        <v>71</v>
      </c>
      <c r="B38" s="438" t="s">
        <v>132</v>
      </c>
      <c r="C38" s="439"/>
      <c r="D38" s="439"/>
    </row>
    <row r="39" spans="1:5" x14ac:dyDescent="0.2">
      <c r="A39" s="46"/>
      <c r="B39" s="39"/>
    </row>
    <row r="40" spans="1:5" x14ac:dyDescent="0.2">
      <c r="A40" s="46" t="s">
        <v>74</v>
      </c>
      <c r="B40" s="440" t="s">
        <v>215</v>
      </c>
      <c r="C40" s="440"/>
      <c r="D40" s="440"/>
    </row>
    <row r="41" spans="1:5" x14ac:dyDescent="0.2">
      <c r="A41" s="46"/>
      <c r="B41" s="47"/>
      <c r="C41" s="47"/>
      <c r="D41" s="47"/>
    </row>
    <row r="42" spans="1:5" ht="12.75" customHeight="1" x14ac:dyDescent="0.2">
      <c r="A42" s="46" t="s">
        <v>75</v>
      </c>
      <c r="B42" s="438" t="s">
        <v>108</v>
      </c>
      <c r="C42" s="438"/>
      <c r="D42" s="438"/>
    </row>
    <row r="43" spans="1:5" x14ac:dyDescent="0.2">
      <c r="A43" s="46"/>
      <c r="B43" s="39"/>
    </row>
    <row r="44" spans="1:5" ht="12.75" customHeight="1" x14ac:dyDescent="0.2">
      <c r="A44" s="46" t="s">
        <v>76</v>
      </c>
      <c r="B44" s="438" t="s">
        <v>121</v>
      </c>
      <c r="C44" s="438"/>
      <c r="D44" s="438"/>
      <c r="E44" s="48"/>
    </row>
    <row r="45" spans="1:5" x14ac:dyDescent="0.2">
      <c r="A45" s="46"/>
      <c r="B45" s="39"/>
    </row>
    <row r="46" spans="1:5" x14ac:dyDescent="0.2">
      <c r="A46" s="41" t="s">
        <v>109</v>
      </c>
      <c r="B46" s="39"/>
    </row>
    <row r="47" spans="1:5" ht="6.75" customHeight="1" x14ac:dyDescent="0.2">
      <c r="A47" s="38"/>
      <c r="B47" s="39"/>
    </row>
    <row r="48" spans="1:5" ht="12.75" customHeight="1" x14ac:dyDescent="0.2">
      <c r="A48" s="44" t="s">
        <v>69</v>
      </c>
      <c r="B48" s="438" t="s">
        <v>83</v>
      </c>
      <c r="C48" s="439"/>
      <c r="D48" s="439"/>
    </row>
    <row r="49" spans="1:4" s="1" customFormat="1" x14ac:dyDescent="0.2">
      <c r="A49" s="44" t="s">
        <v>72</v>
      </c>
      <c r="B49" s="45" t="s">
        <v>110</v>
      </c>
      <c r="C49" s="45" t="s">
        <v>142</v>
      </c>
      <c r="D49" s="50" t="s">
        <v>67</v>
      </c>
    </row>
    <row r="50" spans="1:4" x14ac:dyDescent="0.2">
      <c r="A50" s="46"/>
      <c r="B50" s="51" t="s">
        <v>89</v>
      </c>
      <c r="C50" s="56" t="s">
        <v>143</v>
      </c>
      <c r="D50" s="71" t="s">
        <v>139</v>
      </c>
    </row>
    <row r="51" spans="1:4" x14ac:dyDescent="0.2">
      <c r="A51" s="46"/>
      <c r="B51" s="51" t="s">
        <v>90</v>
      </c>
      <c r="C51" s="56" t="s">
        <v>104</v>
      </c>
      <c r="D51" s="57" t="s">
        <v>107</v>
      </c>
    </row>
    <row r="52" spans="1:4" x14ac:dyDescent="0.2">
      <c r="A52" s="46"/>
      <c r="B52" s="52" t="s">
        <v>91</v>
      </c>
      <c r="C52" s="56" t="s">
        <v>144</v>
      </c>
      <c r="D52" s="71" t="s">
        <v>139</v>
      </c>
    </row>
    <row r="53" spans="1:4" x14ac:dyDescent="0.2">
      <c r="A53" s="46"/>
      <c r="B53" s="52" t="s">
        <v>92</v>
      </c>
      <c r="C53" s="56" t="s">
        <v>104</v>
      </c>
      <c r="D53" s="57" t="s">
        <v>107</v>
      </c>
    </row>
    <row r="54" spans="1:4" ht="33" customHeight="1" x14ac:dyDescent="0.2">
      <c r="A54" s="46"/>
      <c r="B54" s="49"/>
      <c r="C54" s="45"/>
      <c r="D54" s="45"/>
    </row>
    <row r="55" spans="1:4" ht="33" customHeight="1" x14ac:dyDescent="0.2">
      <c r="A55" s="44" t="s">
        <v>73</v>
      </c>
      <c r="B55" s="45" t="s">
        <v>111</v>
      </c>
      <c r="C55" s="73"/>
      <c r="D55" s="74"/>
    </row>
    <row r="56" spans="1:4" x14ac:dyDescent="0.2">
      <c r="A56" s="46"/>
      <c r="B56" s="51" t="s">
        <v>122</v>
      </c>
      <c r="C56" s="62"/>
      <c r="D56" s="63"/>
    </row>
    <row r="57" spans="1:4" x14ac:dyDescent="0.2">
      <c r="A57" s="46"/>
      <c r="B57" s="52" t="s">
        <v>123</v>
      </c>
      <c r="C57" s="62"/>
      <c r="D57" s="63"/>
    </row>
    <row r="58" spans="1:4" x14ac:dyDescent="0.2">
      <c r="A58" s="46"/>
      <c r="B58" s="52" t="s">
        <v>124</v>
      </c>
      <c r="C58" s="62"/>
      <c r="D58" s="63"/>
    </row>
    <row r="59" spans="1:4" x14ac:dyDescent="0.2">
      <c r="A59" s="46"/>
      <c r="B59" s="52" t="s">
        <v>125</v>
      </c>
      <c r="C59" s="62"/>
      <c r="D59" s="63"/>
    </row>
    <row r="60" spans="1:4" x14ac:dyDescent="0.2">
      <c r="A60" s="46"/>
      <c r="B60" s="52" t="s">
        <v>126</v>
      </c>
      <c r="C60" s="62"/>
      <c r="D60" s="63"/>
    </row>
    <row r="61" spans="1:4" x14ac:dyDescent="0.2">
      <c r="A61" s="46"/>
      <c r="B61" s="52" t="s">
        <v>127</v>
      </c>
      <c r="C61" s="62"/>
      <c r="D61" s="63"/>
    </row>
    <row r="62" spans="1:4" x14ac:dyDescent="0.2">
      <c r="A62" s="46"/>
      <c r="B62" s="52" t="s">
        <v>128</v>
      </c>
      <c r="C62" s="62"/>
      <c r="D62" s="63"/>
    </row>
    <row r="63" spans="1:4" x14ac:dyDescent="0.2">
      <c r="A63" s="46"/>
      <c r="B63" s="58" t="s">
        <v>86</v>
      </c>
      <c r="C63" s="62"/>
      <c r="D63" s="63"/>
    </row>
    <row r="64" spans="1:4" x14ac:dyDescent="0.2">
      <c r="A64" s="38"/>
      <c r="B64" s="39"/>
    </row>
    <row r="65" spans="1:4" ht="39" customHeight="1" x14ac:dyDescent="0.2">
      <c r="A65" s="46" t="s">
        <v>70</v>
      </c>
      <c r="B65" s="438" t="s">
        <v>129</v>
      </c>
      <c r="C65" s="438"/>
      <c r="D65" s="438"/>
    </row>
    <row r="66" spans="1:4" x14ac:dyDescent="0.2">
      <c r="A66" s="38"/>
      <c r="B66" s="53" t="s">
        <v>112</v>
      </c>
      <c r="C66" s="69" t="s">
        <v>77</v>
      </c>
    </row>
    <row r="67" spans="1:4" x14ac:dyDescent="0.2">
      <c r="A67" s="38"/>
      <c r="B67" s="70"/>
    </row>
    <row r="68" spans="1:4" ht="28.5" customHeight="1" x14ac:dyDescent="0.2">
      <c r="A68" s="46" t="s">
        <v>71</v>
      </c>
      <c r="B68" s="438" t="s">
        <v>113</v>
      </c>
      <c r="C68" s="438"/>
      <c r="D68" s="438"/>
    </row>
    <row r="69" spans="1:4" x14ac:dyDescent="0.2">
      <c r="A69" s="38"/>
      <c r="B69" s="39"/>
    </row>
    <row r="70" spans="1:4" ht="12.75" customHeight="1" x14ac:dyDescent="0.2">
      <c r="A70" s="46" t="s">
        <v>74</v>
      </c>
      <c r="B70" s="438" t="s">
        <v>130</v>
      </c>
      <c r="C70" s="438"/>
      <c r="D70" s="438"/>
    </row>
    <row r="71" spans="1:4" x14ac:dyDescent="0.2">
      <c r="A71" s="38"/>
      <c r="B71" s="39"/>
    </row>
    <row r="72" spans="1:4" ht="12.75" customHeight="1" x14ac:dyDescent="0.2">
      <c r="A72" s="438" t="s">
        <v>131</v>
      </c>
      <c r="B72" s="438"/>
      <c r="C72" s="438"/>
      <c r="D72" s="438"/>
    </row>
  </sheetData>
  <mergeCells count="12">
    <mergeCell ref="A72:D72"/>
    <mergeCell ref="B48:D48"/>
    <mergeCell ref="B65:D65"/>
    <mergeCell ref="B68:D68"/>
    <mergeCell ref="B70:D70"/>
    <mergeCell ref="C6:E6"/>
    <mergeCell ref="B44:D44"/>
    <mergeCell ref="B21:D21"/>
    <mergeCell ref="B36:D36"/>
    <mergeCell ref="B38:D38"/>
    <mergeCell ref="B40:D40"/>
    <mergeCell ref="B42:D42"/>
  </mergeCells>
  <hyperlinks>
    <hyperlink ref="C66" r:id="rId1"/>
  </hyperlinks>
  <pageMargins left="0.7" right="0.7" top="0.75" bottom="0.75" header="0.3" footer="0.3"/>
  <pageSetup scale="5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R103"/>
  <sheetViews>
    <sheetView showGridLines="0" topLeftCell="I1" zoomScaleNormal="100" workbookViewId="0">
      <selection activeCell="W8" sqref="W8:W71"/>
    </sheetView>
  </sheetViews>
  <sheetFormatPr defaultColWidth="9.140625" defaultRowHeight="12.75" x14ac:dyDescent="0.2"/>
  <cols>
    <col min="2" max="2" width="4.42578125" customWidth="1"/>
    <col min="3" max="3" width="11.85546875" customWidth="1"/>
    <col min="4" max="4" width="25.140625" customWidth="1"/>
    <col min="5" max="5" width="14.140625" customWidth="1"/>
    <col min="6" max="6" width="8" customWidth="1"/>
    <col min="7" max="7" width="8.5703125" customWidth="1"/>
    <col min="8" max="8" width="10.42578125" customWidth="1"/>
    <col min="9" max="9" width="9.5703125" customWidth="1"/>
    <col min="10" max="10" width="12.28515625" customWidth="1"/>
    <col min="11" max="11" width="13.85546875" style="8" customWidth="1"/>
    <col min="12" max="12" width="11.85546875" style="8" customWidth="1"/>
    <col min="13" max="13" width="13.28515625" style="8" customWidth="1"/>
    <col min="14" max="14" width="11.140625" style="8" customWidth="1"/>
    <col min="15" max="15" width="12.28515625" style="8" customWidth="1"/>
    <col min="16" max="16" width="12.5703125" style="8" customWidth="1"/>
    <col min="17" max="17" width="12.28515625" style="8" customWidth="1"/>
    <col min="18" max="18" width="15.5703125" style="8" customWidth="1"/>
    <col min="19" max="19" width="14.28515625" style="8" customWidth="1"/>
    <col min="20" max="20" width="14.42578125" style="8" customWidth="1"/>
    <col min="21" max="21" width="16.140625" style="8" customWidth="1"/>
    <col min="22" max="22" width="12" style="8" customWidth="1"/>
    <col min="23" max="23" width="13.7109375" style="8" customWidth="1"/>
    <col min="24" max="24" width="9.85546875" style="8" customWidth="1"/>
    <col min="25" max="25" width="13.85546875" customWidth="1"/>
    <col min="26" max="26" width="13.42578125" customWidth="1"/>
    <col min="27" max="27" width="15.5703125" customWidth="1"/>
    <col min="28" max="29" width="13" customWidth="1"/>
    <col min="30" max="30" width="31.28515625" customWidth="1"/>
  </cols>
  <sheetData>
    <row r="1" spans="1:30" ht="18" x14ac:dyDescent="0.25">
      <c r="B1" s="11" t="s">
        <v>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18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8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82"/>
      <c r="N3" s="482"/>
      <c r="O3" s="482"/>
      <c r="P3" s="482"/>
      <c r="Q3" s="482"/>
      <c r="R3" s="482"/>
      <c r="S3" s="129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2.75" customHeight="1" x14ac:dyDescent="0.4">
      <c r="B4" s="5"/>
      <c r="C4" s="5"/>
      <c r="D4" s="5"/>
      <c r="E4" s="5"/>
      <c r="F4" s="5"/>
      <c r="G4" s="5"/>
      <c r="H4" s="5"/>
      <c r="I4" s="5"/>
      <c r="J4" s="5"/>
      <c r="K4" s="9"/>
      <c r="L4" s="9"/>
      <c r="M4" s="482"/>
      <c r="N4" s="482"/>
      <c r="O4" s="482"/>
      <c r="P4" s="482"/>
      <c r="Q4" s="482"/>
      <c r="R4" s="482"/>
      <c r="S4" s="129"/>
      <c r="T4" s="9"/>
      <c r="U4" s="9"/>
      <c r="V4" s="9"/>
      <c r="W4" s="9"/>
      <c r="X4" s="9"/>
      <c r="Y4" s="5"/>
      <c r="Z4" s="5"/>
      <c r="AA4" s="5"/>
      <c r="AB4" s="5"/>
      <c r="AC4" s="5"/>
      <c r="AD4" s="5"/>
    </row>
    <row r="5" spans="1:30" x14ac:dyDescent="0.2">
      <c r="N5" s="35"/>
    </row>
    <row r="6" spans="1:30" ht="40.5" customHeight="1" x14ac:dyDescent="0.2">
      <c r="A6" s="12" t="s">
        <v>42</v>
      </c>
      <c r="N6" s="483" t="s">
        <v>61</v>
      </c>
      <c r="O6" s="484"/>
      <c r="P6" s="485"/>
    </row>
    <row r="7" spans="1:30" ht="63.75" customHeight="1" x14ac:dyDescent="0.2">
      <c r="A7" s="14"/>
      <c r="B7" s="7" t="s">
        <v>2</v>
      </c>
      <c r="C7" s="7" t="s">
        <v>43</v>
      </c>
      <c r="D7" s="7" t="s">
        <v>44</v>
      </c>
      <c r="E7" s="7" t="s">
        <v>150</v>
      </c>
      <c r="F7" s="7" t="s">
        <v>147</v>
      </c>
      <c r="G7" s="7" t="s">
        <v>17</v>
      </c>
      <c r="H7" s="20" t="s">
        <v>46</v>
      </c>
      <c r="I7" s="7" t="s">
        <v>48</v>
      </c>
      <c r="J7" s="7" t="s">
        <v>47</v>
      </c>
      <c r="K7" s="15" t="s">
        <v>49</v>
      </c>
      <c r="L7" s="15" t="s">
        <v>50</v>
      </c>
      <c r="M7" s="220" t="s">
        <v>51</v>
      </c>
      <c r="N7" s="15" t="s">
        <v>52</v>
      </c>
      <c r="O7" s="15" t="s">
        <v>53</v>
      </c>
      <c r="P7" s="15" t="s">
        <v>54</v>
      </c>
      <c r="Q7" s="15" t="s">
        <v>55</v>
      </c>
      <c r="R7" s="15" t="s">
        <v>56</v>
      </c>
      <c r="S7" s="15" t="s">
        <v>24</v>
      </c>
      <c r="T7" s="15" t="s">
        <v>57</v>
      </c>
      <c r="U7" s="15" t="s">
        <v>58</v>
      </c>
      <c r="V7" s="15" t="s">
        <v>31</v>
      </c>
      <c r="W7" s="7" t="s">
        <v>220</v>
      </c>
      <c r="X7" s="7" t="s">
        <v>59</v>
      </c>
      <c r="Y7" s="7" t="s">
        <v>60</v>
      </c>
      <c r="Z7" s="7" t="s">
        <v>228</v>
      </c>
      <c r="AA7" s="7" t="s">
        <v>35</v>
      </c>
      <c r="AB7" s="7" t="s">
        <v>36</v>
      </c>
      <c r="AC7" s="7" t="s">
        <v>37</v>
      </c>
      <c r="AD7" s="196" t="s">
        <v>237</v>
      </c>
    </row>
    <row r="8" spans="1:30" x14ac:dyDescent="0.2">
      <c r="A8" s="96" t="s">
        <v>28</v>
      </c>
      <c r="B8" s="486"/>
      <c r="C8" s="489" t="s">
        <v>277</v>
      </c>
      <c r="D8" s="492" t="s">
        <v>174</v>
      </c>
      <c r="E8" s="492" t="s">
        <v>151</v>
      </c>
      <c r="F8" s="80"/>
      <c r="G8" s="80"/>
      <c r="H8" s="80" t="s">
        <v>3</v>
      </c>
      <c r="I8" s="80" t="s">
        <v>5</v>
      </c>
      <c r="J8" s="162" t="s">
        <v>153</v>
      </c>
      <c r="K8" s="142">
        <v>41440</v>
      </c>
      <c r="L8" s="142">
        <f>K8+28+30</f>
        <v>41498</v>
      </c>
      <c r="M8" s="142">
        <f>L8+20</f>
        <v>41518</v>
      </c>
      <c r="N8" s="172">
        <f>M8+15</f>
        <v>41533</v>
      </c>
      <c r="O8" s="147" t="s">
        <v>149</v>
      </c>
      <c r="P8" s="147" t="s">
        <v>149</v>
      </c>
      <c r="Q8" s="142">
        <f>N8+15</f>
        <v>41548</v>
      </c>
      <c r="R8" s="142">
        <f>Q8+30</f>
        <v>41578</v>
      </c>
      <c r="S8" s="142">
        <f>R8</f>
        <v>41578</v>
      </c>
      <c r="T8" s="156" t="s">
        <v>149</v>
      </c>
      <c r="U8" s="156" t="s">
        <v>149</v>
      </c>
      <c r="V8" s="156">
        <v>2013</v>
      </c>
      <c r="W8" s="465"/>
      <c r="X8" s="528" t="s">
        <v>223</v>
      </c>
      <c r="Y8" s="468" t="s">
        <v>278</v>
      </c>
      <c r="Z8" s="523" t="s">
        <v>279</v>
      </c>
      <c r="AA8" s="531" t="s">
        <v>222</v>
      </c>
      <c r="AB8" s="109">
        <v>42004</v>
      </c>
      <c r="AC8" s="298"/>
      <c r="AD8" s="532"/>
    </row>
    <row r="9" spans="1:30" x14ac:dyDescent="0.2">
      <c r="A9" s="100" t="s">
        <v>27</v>
      </c>
      <c r="B9" s="487"/>
      <c r="C9" s="490"/>
      <c r="D9" s="493"/>
      <c r="E9" s="495"/>
      <c r="F9" s="101"/>
      <c r="G9" s="101"/>
      <c r="H9" s="101"/>
      <c r="I9" s="101"/>
      <c r="J9" s="161" t="s">
        <v>162</v>
      </c>
      <c r="K9" s="102">
        <v>41623</v>
      </c>
      <c r="L9" s="102">
        <f>K9+28+30</f>
        <v>41681</v>
      </c>
      <c r="M9" s="102">
        <f>L9+20</f>
        <v>41701</v>
      </c>
      <c r="N9" s="497">
        <f>M9+15</f>
        <v>41716</v>
      </c>
      <c r="O9" s="498"/>
      <c r="P9" s="102">
        <f>N9+15</f>
        <v>41731</v>
      </c>
      <c r="Q9" s="102">
        <f>P9+15</f>
        <v>41746</v>
      </c>
      <c r="R9" s="102">
        <f>Q9+25</f>
        <v>41771</v>
      </c>
      <c r="S9" s="102">
        <f>R9</f>
        <v>41771</v>
      </c>
      <c r="T9" s="102">
        <f>R9+30</f>
        <v>41801</v>
      </c>
      <c r="U9" s="102">
        <f>T9+20</f>
        <v>41821</v>
      </c>
      <c r="V9" s="102">
        <f>U9+10</f>
        <v>41831</v>
      </c>
      <c r="W9" s="466"/>
      <c r="X9" s="529"/>
      <c r="Y9" s="472"/>
      <c r="Z9" s="524"/>
      <c r="AA9" s="487"/>
      <c r="AB9" s="102">
        <f>V10+180</f>
        <v>42082</v>
      </c>
      <c r="AC9" s="299"/>
      <c r="AD9" s="533"/>
    </row>
    <row r="10" spans="1:30" ht="25.5" customHeight="1" x14ac:dyDescent="0.2">
      <c r="A10" s="103" t="s">
        <v>26</v>
      </c>
      <c r="B10" s="488"/>
      <c r="C10" s="491"/>
      <c r="D10" s="494"/>
      <c r="E10" s="496"/>
      <c r="F10" s="104"/>
      <c r="G10" s="104"/>
      <c r="H10" s="104" t="s">
        <v>4</v>
      </c>
      <c r="I10" s="104"/>
      <c r="J10" s="104" t="s">
        <v>162</v>
      </c>
      <c r="K10" s="244" t="s">
        <v>244</v>
      </c>
      <c r="L10" s="105">
        <v>41628</v>
      </c>
      <c r="M10" s="105">
        <v>41796</v>
      </c>
      <c r="N10" s="105">
        <v>41806</v>
      </c>
      <c r="O10" s="105" t="s">
        <v>149</v>
      </c>
      <c r="P10" s="105" t="s">
        <v>149</v>
      </c>
      <c r="Q10" s="105">
        <v>41816</v>
      </c>
      <c r="R10" s="105">
        <v>41841</v>
      </c>
      <c r="S10" s="105">
        <v>41842</v>
      </c>
      <c r="T10" s="105" t="s">
        <v>149</v>
      </c>
      <c r="U10" s="105" t="s">
        <v>149</v>
      </c>
      <c r="V10" s="171">
        <f>S10+60</f>
        <v>41902</v>
      </c>
      <c r="W10" s="467"/>
      <c r="X10" s="530"/>
      <c r="Y10" s="473"/>
      <c r="Z10" s="525"/>
      <c r="AA10" s="488"/>
      <c r="AB10" s="104"/>
      <c r="AC10" s="300"/>
      <c r="AD10" s="534"/>
    </row>
    <row r="11" spans="1:30" ht="12.75" customHeight="1" x14ac:dyDescent="0.2">
      <c r="A11" s="24" t="s">
        <v>28</v>
      </c>
      <c r="B11" s="444"/>
      <c r="C11" s="499"/>
      <c r="D11" s="468" t="s">
        <v>154</v>
      </c>
      <c r="E11" s="459" t="s">
        <v>151</v>
      </c>
      <c r="F11" s="80"/>
      <c r="G11" s="80"/>
      <c r="H11" s="80" t="s">
        <v>3</v>
      </c>
      <c r="I11" s="80" t="s">
        <v>6</v>
      </c>
      <c r="J11" s="162" t="s">
        <v>148</v>
      </c>
      <c r="K11" s="147" t="s">
        <v>149</v>
      </c>
      <c r="L11" s="142">
        <v>41426</v>
      </c>
      <c r="M11" s="222" t="s">
        <v>149</v>
      </c>
      <c r="N11" s="172">
        <v>41436</v>
      </c>
      <c r="O11" s="147" t="s">
        <v>149</v>
      </c>
      <c r="P11" s="147" t="s">
        <v>149</v>
      </c>
      <c r="Q11" s="151">
        <v>41446</v>
      </c>
      <c r="R11" s="156" t="s">
        <v>227</v>
      </c>
      <c r="S11" s="142">
        <v>41476</v>
      </c>
      <c r="T11" s="142">
        <v>41516</v>
      </c>
      <c r="U11" s="142">
        <v>41566</v>
      </c>
      <c r="V11" s="142">
        <v>41581</v>
      </c>
      <c r="W11" s="465"/>
      <c r="X11" s="462" t="s">
        <v>221</v>
      </c>
      <c r="Y11" s="471">
        <v>3</v>
      </c>
      <c r="Z11" s="523" t="s">
        <v>224</v>
      </c>
      <c r="AA11" s="459" t="s">
        <v>222</v>
      </c>
      <c r="AB11" s="98">
        <f>V11+365</f>
        <v>41946</v>
      </c>
      <c r="AC11" s="190"/>
      <c r="AD11" s="538" t="s">
        <v>285</v>
      </c>
    </row>
    <row r="12" spans="1:30" x14ac:dyDescent="0.2">
      <c r="A12" s="26" t="s">
        <v>27</v>
      </c>
      <c r="B12" s="445"/>
      <c r="C12" s="500"/>
      <c r="D12" s="480"/>
      <c r="E12" s="460"/>
      <c r="F12" s="101"/>
      <c r="G12" s="101"/>
      <c r="H12" s="101"/>
      <c r="I12" s="101"/>
      <c r="J12" s="161"/>
      <c r="K12" s="149"/>
      <c r="L12" s="150"/>
      <c r="M12" s="223"/>
      <c r="N12" s="150"/>
      <c r="O12" s="149"/>
      <c r="P12" s="149"/>
      <c r="Q12" s="151"/>
      <c r="R12" s="151"/>
      <c r="S12" s="151"/>
      <c r="T12" s="151"/>
      <c r="U12" s="151"/>
      <c r="V12" s="102"/>
      <c r="W12" s="466"/>
      <c r="X12" s="463"/>
      <c r="Y12" s="460"/>
      <c r="Z12" s="524"/>
      <c r="AA12" s="460"/>
      <c r="AB12" s="101"/>
      <c r="AC12" s="198"/>
      <c r="AD12" s="442"/>
    </row>
    <row r="13" spans="1:30" ht="38.25" x14ac:dyDescent="0.2">
      <c r="A13" s="27" t="s">
        <v>26</v>
      </c>
      <c r="B13" s="446"/>
      <c r="C13" s="501"/>
      <c r="D13" s="481"/>
      <c r="E13" s="461"/>
      <c r="F13" s="104"/>
      <c r="G13" s="104"/>
      <c r="H13" s="104"/>
      <c r="I13" s="104"/>
      <c r="J13" s="104"/>
      <c r="K13" s="108"/>
      <c r="L13" s="105">
        <v>41382</v>
      </c>
      <c r="M13" s="221"/>
      <c r="N13" s="105">
        <v>41382</v>
      </c>
      <c r="O13" s="108"/>
      <c r="P13" s="108"/>
      <c r="Q13" s="106" t="s">
        <v>199</v>
      </c>
      <c r="R13" s="105">
        <v>41400</v>
      </c>
      <c r="S13" s="105"/>
      <c r="T13" s="105">
        <v>41414</v>
      </c>
      <c r="U13" s="105">
        <v>41474</v>
      </c>
      <c r="V13" s="397" t="s">
        <v>284</v>
      </c>
      <c r="W13" s="467"/>
      <c r="X13" s="464"/>
      <c r="Y13" s="461"/>
      <c r="Z13" s="525"/>
      <c r="AA13" s="461"/>
      <c r="AB13" s="171">
        <v>41958</v>
      </c>
      <c r="AC13" s="199"/>
      <c r="AD13" s="443"/>
    </row>
    <row r="14" spans="1:30" x14ac:dyDescent="0.2">
      <c r="A14" s="24" t="s">
        <v>28</v>
      </c>
      <c r="B14" s="444"/>
      <c r="C14" s="459"/>
      <c r="D14" s="468" t="s">
        <v>198</v>
      </c>
      <c r="E14" s="459" t="s">
        <v>151</v>
      </c>
      <c r="F14" s="80"/>
      <c r="G14" s="80"/>
      <c r="H14" s="80" t="s">
        <v>4</v>
      </c>
      <c r="I14" s="80" t="s">
        <v>6</v>
      </c>
      <c r="J14" s="97" t="s">
        <v>148</v>
      </c>
      <c r="K14" s="110" t="s">
        <v>149</v>
      </c>
      <c r="L14" s="142">
        <v>41426</v>
      </c>
      <c r="M14" s="222" t="s">
        <v>149</v>
      </c>
      <c r="N14" s="172">
        <v>41436</v>
      </c>
      <c r="O14" s="147" t="s">
        <v>149</v>
      </c>
      <c r="P14" s="419" t="s">
        <v>149</v>
      </c>
      <c r="Q14" s="425">
        <v>41446</v>
      </c>
      <c r="R14" s="422" t="s">
        <v>227</v>
      </c>
      <c r="S14" s="142">
        <v>41476</v>
      </c>
      <c r="T14" s="142">
        <v>41516</v>
      </c>
      <c r="U14" s="142">
        <v>41566</v>
      </c>
      <c r="V14" s="142">
        <v>41581</v>
      </c>
      <c r="W14" s="465"/>
      <c r="X14" s="462" t="s">
        <v>223</v>
      </c>
      <c r="Y14" s="471">
        <v>2</v>
      </c>
      <c r="Z14" s="523" t="s">
        <v>225</v>
      </c>
      <c r="AA14" s="459" t="s">
        <v>222</v>
      </c>
      <c r="AB14" s="98">
        <f>V14+365</f>
        <v>41946</v>
      </c>
      <c r="AC14" s="200"/>
      <c r="AD14" s="538" t="s">
        <v>285</v>
      </c>
    </row>
    <row r="15" spans="1:30" x14ac:dyDescent="0.2">
      <c r="A15" s="26" t="s">
        <v>27</v>
      </c>
      <c r="B15" s="445"/>
      <c r="C15" s="460"/>
      <c r="D15" s="480"/>
      <c r="E15" s="460"/>
      <c r="F15" s="101"/>
      <c r="G15" s="101"/>
      <c r="H15" s="101"/>
      <c r="I15" s="101"/>
      <c r="J15" s="101"/>
      <c r="K15" s="107"/>
      <c r="L15" s="152"/>
      <c r="M15" s="224"/>
      <c r="N15" s="152"/>
      <c r="O15" s="107"/>
      <c r="P15" s="420"/>
      <c r="Q15" s="426"/>
      <c r="R15" s="423"/>
      <c r="S15" s="107"/>
      <c r="T15" s="102"/>
      <c r="U15" s="102"/>
      <c r="V15" s="102"/>
      <c r="W15" s="466"/>
      <c r="X15" s="463"/>
      <c r="Y15" s="460"/>
      <c r="Z15" s="524"/>
      <c r="AA15" s="460"/>
      <c r="AB15" s="101"/>
      <c r="AC15" s="198"/>
      <c r="AD15" s="442"/>
    </row>
    <row r="16" spans="1:30" x14ac:dyDescent="0.2">
      <c r="A16" s="27" t="s">
        <v>26</v>
      </c>
      <c r="B16" s="446"/>
      <c r="C16" s="461"/>
      <c r="D16" s="481"/>
      <c r="E16" s="461"/>
      <c r="F16" s="104"/>
      <c r="G16" s="104"/>
      <c r="H16" s="104"/>
      <c r="I16" s="104"/>
      <c r="J16" s="104"/>
      <c r="K16" s="108"/>
      <c r="L16" s="105">
        <v>41382</v>
      </c>
      <c r="M16" s="221"/>
      <c r="N16" s="105">
        <v>41382</v>
      </c>
      <c r="O16" s="108"/>
      <c r="P16" s="421"/>
      <c r="Q16" s="427" t="s">
        <v>199</v>
      </c>
      <c r="R16" s="424">
        <v>41400</v>
      </c>
      <c r="S16" s="153"/>
      <c r="T16" s="105">
        <v>41414</v>
      </c>
      <c r="U16" s="105">
        <v>41474</v>
      </c>
      <c r="V16" s="105">
        <v>41523</v>
      </c>
      <c r="W16" s="467"/>
      <c r="X16" s="464"/>
      <c r="Y16" s="461"/>
      <c r="Z16" s="525"/>
      <c r="AA16" s="461"/>
      <c r="AB16" s="171">
        <v>41866</v>
      </c>
      <c r="AC16" s="199"/>
      <c r="AD16" s="443"/>
    </row>
    <row r="17" spans="1:30" x14ac:dyDescent="0.2">
      <c r="A17" s="24" t="s">
        <v>28</v>
      </c>
      <c r="B17" s="444"/>
      <c r="C17" s="459"/>
      <c r="D17" s="468" t="s">
        <v>324</v>
      </c>
      <c r="E17" s="459" t="s">
        <v>151</v>
      </c>
      <c r="F17" s="80"/>
      <c r="G17" s="80"/>
      <c r="H17" s="80" t="s">
        <v>4</v>
      </c>
      <c r="I17" s="80" t="s">
        <v>6</v>
      </c>
      <c r="J17" s="97" t="s">
        <v>148</v>
      </c>
      <c r="K17" s="110" t="s">
        <v>149</v>
      </c>
      <c r="L17" s="142">
        <v>42078</v>
      </c>
      <c r="M17" s="147" t="s">
        <v>149</v>
      </c>
      <c r="N17" s="172">
        <v>42078</v>
      </c>
      <c r="O17" s="147" t="s">
        <v>149</v>
      </c>
      <c r="P17" s="419" t="s">
        <v>149</v>
      </c>
      <c r="Q17" s="425">
        <f>L17+5</f>
        <v>42083</v>
      </c>
      <c r="R17" s="422">
        <f>Q17+10</f>
        <v>42093</v>
      </c>
      <c r="S17" s="142">
        <f>R17</f>
        <v>42093</v>
      </c>
      <c r="T17" s="156" t="s">
        <v>149</v>
      </c>
      <c r="U17" s="156" t="s">
        <v>149</v>
      </c>
      <c r="V17" s="142">
        <f>S17+15</f>
        <v>42108</v>
      </c>
      <c r="W17" s="417"/>
      <c r="X17" s="418"/>
      <c r="Y17" s="416"/>
      <c r="Z17" s="415"/>
      <c r="AA17" s="416"/>
      <c r="AB17" s="428" t="s">
        <v>321</v>
      </c>
      <c r="AC17" s="198"/>
      <c r="AD17" s="429"/>
    </row>
    <row r="18" spans="1:30" x14ac:dyDescent="0.2">
      <c r="A18" s="26" t="s">
        <v>27</v>
      </c>
      <c r="B18" s="445"/>
      <c r="C18" s="460"/>
      <c r="D18" s="480"/>
      <c r="E18" s="460"/>
      <c r="F18" s="101"/>
      <c r="G18" s="101"/>
      <c r="H18" s="101"/>
      <c r="I18" s="101"/>
      <c r="J18" s="101"/>
      <c r="K18" s="107"/>
      <c r="L18" s="152"/>
      <c r="M18" s="152"/>
      <c r="N18" s="152"/>
      <c r="O18" s="107"/>
      <c r="P18" s="420"/>
      <c r="Q18" s="426"/>
      <c r="R18" s="423"/>
      <c r="S18" s="107"/>
      <c r="T18" s="102"/>
      <c r="U18" s="102"/>
      <c r="V18" s="102"/>
      <c r="W18" s="417"/>
      <c r="X18" s="418"/>
      <c r="Y18" s="416"/>
      <c r="Z18" s="415"/>
      <c r="AA18" s="416"/>
      <c r="AB18" s="178"/>
      <c r="AC18" s="198"/>
      <c r="AD18" s="429"/>
    </row>
    <row r="19" spans="1:30" x14ac:dyDescent="0.2">
      <c r="A19" s="27" t="s">
        <v>26</v>
      </c>
      <c r="B19" s="446"/>
      <c r="C19" s="461"/>
      <c r="D19" s="481"/>
      <c r="E19" s="461"/>
      <c r="F19" s="104"/>
      <c r="G19" s="104"/>
      <c r="H19" s="104"/>
      <c r="I19" s="104"/>
      <c r="J19" s="104"/>
      <c r="K19" s="108"/>
      <c r="L19" s="105"/>
      <c r="M19" s="108"/>
      <c r="N19" s="105"/>
      <c r="O19" s="108"/>
      <c r="P19" s="421"/>
      <c r="Q19" s="427"/>
      <c r="R19" s="424"/>
      <c r="S19" s="153"/>
      <c r="T19" s="105"/>
      <c r="U19" s="105"/>
      <c r="V19" s="105"/>
      <c r="W19" s="417"/>
      <c r="X19" s="418"/>
      <c r="Y19" s="416"/>
      <c r="Z19" s="415"/>
      <c r="AA19" s="416"/>
      <c r="AB19" s="178"/>
      <c r="AC19" s="198"/>
      <c r="AD19" s="429"/>
    </row>
    <row r="20" spans="1:30" ht="12.75" customHeight="1" x14ac:dyDescent="0.2">
      <c r="A20" s="24" t="s">
        <v>28</v>
      </c>
      <c r="B20" s="444"/>
      <c r="C20" s="289"/>
      <c r="D20" s="541" t="s">
        <v>197</v>
      </c>
      <c r="E20" s="544" t="s">
        <v>151</v>
      </c>
      <c r="F20" s="80"/>
      <c r="G20" s="80"/>
      <c r="H20" s="80" t="s">
        <v>4</v>
      </c>
      <c r="I20" s="80" t="s">
        <v>6</v>
      </c>
      <c r="J20" s="97" t="s">
        <v>148</v>
      </c>
      <c r="K20" s="110" t="s">
        <v>149</v>
      </c>
      <c r="L20" s="142">
        <v>41426</v>
      </c>
      <c r="M20" s="222" t="s">
        <v>149</v>
      </c>
      <c r="N20" s="172">
        <v>41436</v>
      </c>
      <c r="O20" s="147" t="s">
        <v>149</v>
      </c>
      <c r="P20" s="147" t="s">
        <v>149</v>
      </c>
      <c r="Q20" s="106">
        <v>41446</v>
      </c>
      <c r="R20" s="156" t="s">
        <v>227</v>
      </c>
      <c r="S20" s="142">
        <v>41476</v>
      </c>
      <c r="T20" s="142">
        <v>41516</v>
      </c>
      <c r="U20" s="142">
        <v>41566</v>
      </c>
      <c r="V20" s="142">
        <v>41581</v>
      </c>
      <c r="W20" s="465"/>
      <c r="X20" s="462" t="s">
        <v>223</v>
      </c>
      <c r="Y20" s="471">
        <v>1</v>
      </c>
      <c r="Z20" s="523" t="s">
        <v>226</v>
      </c>
      <c r="AA20" s="459" t="s">
        <v>222</v>
      </c>
      <c r="AB20" s="98">
        <f>V20+365</f>
        <v>41946</v>
      </c>
      <c r="AC20" s="200"/>
      <c r="AD20" s="547" t="s">
        <v>234</v>
      </c>
    </row>
    <row r="21" spans="1:30" x14ac:dyDescent="0.2">
      <c r="A21" s="26" t="s">
        <v>27</v>
      </c>
      <c r="B21" s="445"/>
      <c r="C21" s="290"/>
      <c r="D21" s="542"/>
      <c r="E21" s="545"/>
      <c r="F21" s="101"/>
      <c r="G21" s="101"/>
      <c r="H21" s="101"/>
      <c r="I21" s="101"/>
      <c r="J21" s="101"/>
      <c r="K21" s="107"/>
      <c r="L21" s="152"/>
      <c r="M21" s="224"/>
      <c r="N21" s="152"/>
      <c r="O21" s="152"/>
      <c r="P21" s="152"/>
      <c r="Q21" s="152"/>
      <c r="R21" s="152"/>
      <c r="S21" s="152"/>
      <c r="T21" s="102"/>
      <c r="U21" s="102"/>
      <c r="V21" s="102"/>
      <c r="W21" s="466"/>
      <c r="X21" s="463"/>
      <c r="Y21" s="460"/>
      <c r="Z21" s="524"/>
      <c r="AA21" s="460"/>
      <c r="AB21" s="101"/>
      <c r="AC21" s="198"/>
      <c r="AD21" s="548"/>
    </row>
    <row r="22" spans="1:30" ht="11.25" customHeight="1" x14ac:dyDescent="0.2">
      <c r="A22" s="27" t="s">
        <v>26</v>
      </c>
      <c r="B22" s="445"/>
      <c r="C22" s="291"/>
      <c r="D22" s="542"/>
      <c r="E22" s="545"/>
      <c r="F22" s="104"/>
      <c r="G22" s="104"/>
      <c r="H22" s="104"/>
      <c r="I22" s="104"/>
      <c r="J22" s="104"/>
      <c r="K22" s="108"/>
      <c r="L22" s="105">
        <v>41382</v>
      </c>
      <c r="M22" s="221"/>
      <c r="N22" s="105">
        <v>41382</v>
      </c>
      <c r="O22" s="108"/>
      <c r="P22" s="108"/>
      <c r="Q22" s="105" t="s">
        <v>199</v>
      </c>
      <c r="R22" s="105">
        <v>41400</v>
      </c>
      <c r="S22" s="105"/>
      <c r="T22" s="105">
        <v>41414</v>
      </c>
      <c r="U22" s="105">
        <v>41474</v>
      </c>
      <c r="V22" s="105">
        <v>41485</v>
      </c>
      <c r="W22" s="467"/>
      <c r="X22" s="464"/>
      <c r="Y22" s="461"/>
      <c r="Z22" s="525"/>
      <c r="AA22" s="461"/>
      <c r="AB22" s="171">
        <v>41866</v>
      </c>
      <c r="AC22" s="199"/>
      <c r="AD22" s="549"/>
    </row>
    <row r="23" spans="1:30" ht="11.25" customHeight="1" x14ac:dyDescent="0.2">
      <c r="A23" s="24" t="s">
        <v>28</v>
      </c>
      <c r="B23" s="445"/>
      <c r="C23" s="289"/>
      <c r="D23" s="542"/>
      <c r="E23" s="545"/>
      <c r="F23" s="80"/>
      <c r="G23" s="80"/>
      <c r="H23" s="80" t="s">
        <v>4</v>
      </c>
      <c r="I23" s="80" t="s">
        <v>6</v>
      </c>
      <c r="J23" s="97" t="s">
        <v>148</v>
      </c>
      <c r="K23" s="110" t="s">
        <v>149</v>
      </c>
      <c r="L23" s="105">
        <v>41382</v>
      </c>
      <c r="M23" s="219" t="s">
        <v>149</v>
      </c>
      <c r="N23" s="105">
        <v>41436</v>
      </c>
      <c r="O23" s="105" t="s">
        <v>149</v>
      </c>
      <c r="P23" s="105" t="s">
        <v>149</v>
      </c>
      <c r="Q23" s="151">
        <v>41659</v>
      </c>
      <c r="R23" s="156">
        <v>41680</v>
      </c>
      <c r="S23" s="142">
        <v>41681</v>
      </c>
      <c r="T23" s="142" t="s">
        <v>149</v>
      </c>
      <c r="U23" s="142" t="s">
        <v>149</v>
      </c>
      <c r="V23" s="142">
        <v>41703</v>
      </c>
      <c r="W23" s="174"/>
      <c r="X23" s="173"/>
      <c r="Y23" s="175"/>
      <c r="Z23" s="540" t="s">
        <v>246</v>
      </c>
      <c r="AA23" s="239" t="s">
        <v>222</v>
      </c>
      <c r="AB23" s="178">
        <v>42129</v>
      </c>
      <c r="AC23" s="245"/>
      <c r="AD23" s="550"/>
    </row>
    <row r="24" spans="1:30" ht="11.25" customHeight="1" x14ac:dyDescent="0.2">
      <c r="A24" s="26" t="s">
        <v>27</v>
      </c>
      <c r="B24" s="445"/>
      <c r="C24" s="290"/>
      <c r="D24" s="542"/>
      <c r="E24" s="545"/>
      <c r="F24" s="128"/>
      <c r="G24" s="128"/>
      <c r="H24" s="128"/>
      <c r="I24" s="128"/>
      <c r="J24" s="128"/>
      <c r="K24" s="176"/>
      <c r="L24" s="176"/>
      <c r="M24" s="225"/>
      <c r="N24" s="176"/>
      <c r="O24" s="176"/>
      <c r="P24" s="176"/>
      <c r="Q24" s="106"/>
      <c r="R24" s="106"/>
      <c r="S24" s="106"/>
      <c r="T24" s="106"/>
      <c r="U24" s="106"/>
      <c r="V24" s="106"/>
      <c r="W24" s="174"/>
      <c r="X24" s="173"/>
      <c r="Y24" s="175"/>
      <c r="Z24" s="524"/>
      <c r="AA24" s="175"/>
      <c r="AB24" s="178"/>
      <c r="AC24" s="188"/>
      <c r="AD24" s="551"/>
    </row>
    <row r="25" spans="1:30" ht="11.25" customHeight="1" x14ac:dyDescent="0.2">
      <c r="A25" s="27" t="s">
        <v>26</v>
      </c>
      <c r="B25" s="446"/>
      <c r="C25" s="291"/>
      <c r="D25" s="543"/>
      <c r="E25" s="546"/>
      <c r="F25" s="128"/>
      <c r="G25" s="128"/>
      <c r="H25" s="128"/>
      <c r="I25" s="128"/>
      <c r="J25" s="128"/>
      <c r="K25" s="176"/>
      <c r="L25" s="106"/>
      <c r="M25" s="225"/>
      <c r="N25" s="177"/>
      <c r="O25" s="176"/>
      <c r="P25" s="176"/>
      <c r="Q25" s="106" t="s">
        <v>245</v>
      </c>
      <c r="R25" s="106">
        <v>41683</v>
      </c>
      <c r="S25" s="106">
        <v>41684</v>
      </c>
      <c r="T25" s="106" t="s">
        <v>149</v>
      </c>
      <c r="U25" s="106" t="s">
        <v>149</v>
      </c>
      <c r="V25" s="106">
        <v>41765</v>
      </c>
      <c r="W25" s="174"/>
      <c r="X25" s="241" t="s">
        <v>223</v>
      </c>
      <c r="Y25" s="175">
        <v>5</v>
      </c>
      <c r="Z25" s="525"/>
      <c r="AA25" s="175"/>
      <c r="AB25" s="178"/>
      <c r="AC25" s="188"/>
      <c r="AD25" s="552"/>
    </row>
    <row r="26" spans="1:30" ht="11.25" customHeight="1" x14ac:dyDescent="0.2">
      <c r="A26" s="24" t="s">
        <v>28</v>
      </c>
      <c r="B26" s="444"/>
      <c r="C26" s="444"/>
      <c r="D26" s="468" t="s">
        <v>159</v>
      </c>
      <c r="E26" s="459" t="s">
        <v>151</v>
      </c>
      <c r="F26" s="80"/>
      <c r="G26" s="25"/>
      <c r="H26" s="25" t="s">
        <v>4</v>
      </c>
      <c r="I26" s="25" t="s">
        <v>5</v>
      </c>
      <c r="J26" s="144" t="s">
        <v>153</v>
      </c>
      <c r="K26" s="141">
        <v>41537</v>
      </c>
      <c r="L26" s="141">
        <f>K26+28+30</f>
        <v>41595</v>
      </c>
      <c r="M26" s="210">
        <f>L26+15</f>
        <v>41610</v>
      </c>
      <c r="N26" s="145">
        <f>M26+20</f>
        <v>41630</v>
      </c>
      <c r="O26" s="146" t="s">
        <v>149</v>
      </c>
      <c r="P26" s="146" t="s">
        <v>149</v>
      </c>
      <c r="Q26" s="141">
        <f>N26+15</f>
        <v>41645</v>
      </c>
      <c r="R26" s="142">
        <f>Q26+30</f>
        <v>41675</v>
      </c>
      <c r="S26" s="142">
        <f>R26</f>
        <v>41675</v>
      </c>
      <c r="T26" s="143" t="s">
        <v>149</v>
      </c>
      <c r="U26" s="143" t="s">
        <v>149</v>
      </c>
      <c r="V26" s="141">
        <v>41735</v>
      </c>
      <c r="W26" s="477"/>
      <c r="X26" s="456"/>
      <c r="Y26" s="444"/>
      <c r="Z26" s="303"/>
      <c r="AA26" s="444"/>
      <c r="AB26" s="75" t="s">
        <v>156</v>
      </c>
      <c r="AC26" s="185"/>
      <c r="AD26" s="441"/>
    </row>
    <row r="27" spans="1:30" ht="11.25" customHeight="1" x14ac:dyDescent="0.2">
      <c r="A27" s="26" t="s">
        <v>27</v>
      </c>
      <c r="B27" s="445"/>
      <c r="C27" s="445"/>
      <c r="D27" s="460"/>
      <c r="E27" s="460"/>
      <c r="F27" s="101"/>
      <c r="G27" s="22"/>
      <c r="H27" s="22"/>
      <c r="I27" s="22"/>
      <c r="J27" s="148"/>
      <c r="K27" s="154">
        <v>42078</v>
      </c>
      <c r="L27" s="102">
        <f>K27+28</f>
        <v>42106</v>
      </c>
      <c r="M27" s="216" t="s">
        <v>149</v>
      </c>
      <c r="N27" s="307">
        <f>L27+15</f>
        <v>42121</v>
      </c>
      <c r="O27" s="204" t="s">
        <v>149</v>
      </c>
      <c r="P27" s="140" t="s">
        <v>149</v>
      </c>
      <c r="Q27" s="102">
        <f>N27+15</f>
        <v>42136</v>
      </c>
      <c r="R27" s="102">
        <f>Q27+25</f>
        <v>42161</v>
      </c>
      <c r="S27" s="102">
        <f>R27</f>
        <v>42161</v>
      </c>
      <c r="T27" s="154" t="s">
        <v>149</v>
      </c>
      <c r="U27" s="154" t="s">
        <v>149</v>
      </c>
      <c r="V27" s="78">
        <f>S27+50</f>
        <v>42211</v>
      </c>
      <c r="W27" s="478"/>
      <c r="X27" s="457"/>
      <c r="Y27" s="445"/>
      <c r="Z27" s="304"/>
      <c r="AA27" s="445"/>
      <c r="AB27" s="22"/>
      <c r="AC27" s="186"/>
      <c r="AD27" s="442"/>
    </row>
    <row r="28" spans="1:30" ht="25.5" customHeight="1" x14ac:dyDescent="0.2">
      <c r="A28" s="27" t="s">
        <v>26</v>
      </c>
      <c r="B28" s="446"/>
      <c r="C28" s="446"/>
      <c r="D28" s="461"/>
      <c r="E28" s="461"/>
      <c r="F28" s="104"/>
      <c r="G28" s="28"/>
      <c r="H28" s="28"/>
      <c r="I28" s="28"/>
      <c r="J28" s="28"/>
      <c r="K28" s="105"/>
      <c r="L28" s="105"/>
      <c r="M28" s="219"/>
      <c r="N28" s="105"/>
      <c r="O28" s="105"/>
      <c r="P28" s="79"/>
      <c r="Q28" s="105"/>
      <c r="R28" s="105"/>
      <c r="S28" s="105"/>
      <c r="T28" s="105"/>
      <c r="U28" s="105"/>
      <c r="V28" s="28"/>
      <c r="W28" s="479"/>
      <c r="X28" s="458"/>
      <c r="Y28" s="446"/>
      <c r="Z28" s="305"/>
      <c r="AA28" s="446"/>
      <c r="AB28" s="28"/>
      <c r="AC28" s="187"/>
      <c r="AD28" s="443"/>
    </row>
    <row r="29" spans="1:30" x14ac:dyDescent="0.2">
      <c r="A29" s="24" t="s">
        <v>28</v>
      </c>
      <c r="B29" s="444"/>
      <c r="C29" s="444"/>
      <c r="D29" s="468" t="s">
        <v>161</v>
      </c>
      <c r="E29" s="459" t="s">
        <v>151</v>
      </c>
      <c r="F29" s="80"/>
      <c r="G29" s="25"/>
      <c r="H29" s="25" t="s">
        <v>4</v>
      </c>
      <c r="I29" s="25" t="s">
        <v>5</v>
      </c>
      <c r="J29" s="144" t="s">
        <v>162</v>
      </c>
      <c r="K29" s="141">
        <v>41557</v>
      </c>
      <c r="L29" s="141">
        <f>K29+28+30</f>
        <v>41615</v>
      </c>
      <c r="M29" s="210">
        <f>L29+15</f>
        <v>41630</v>
      </c>
      <c r="N29" s="145">
        <f>M29+20</f>
        <v>41650</v>
      </c>
      <c r="O29" s="146" t="s">
        <v>149</v>
      </c>
      <c r="P29" s="146" t="s">
        <v>149</v>
      </c>
      <c r="Q29" s="141">
        <f>N29+15</f>
        <v>41665</v>
      </c>
      <c r="R29" s="142">
        <f>Q29+30</f>
        <v>41695</v>
      </c>
      <c r="S29" s="142">
        <f>R29</f>
        <v>41695</v>
      </c>
      <c r="T29" s="143" t="s">
        <v>149</v>
      </c>
      <c r="U29" s="143" t="s">
        <v>149</v>
      </c>
      <c r="V29" s="141">
        <v>41755</v>
      </c>
      <c r="W29" s="477"/>
      <c r="X29" s="456"/>
      <c r="Y29" s="444"/>
      <c r="Z29" s="132"/>
      <c r="AA29" s="444"/>
      <c r="AB29" s="75" t="s">
        <v>156</v>
      </c>
      <c r="AC29" s="185"/>
      <c r="AD29" s="441"/>
    </row>
    <row r="30" spans="1:30" x14ac:dyDescent="0.2">
      <c r="A30" s="26" t="s">
        <v>27</v>
      </c>
      <c r="B30" s="445"/>
      <c r="C30" s="445"/>
      <c r="D30" s="460"/>
      <c r="E30" s="460"/>
      <c r="F30" s="101"/>
      <c r="G30" s="22"/>
      <c r="H30" s="22"/>
      <c r="I30" s="22"/>
      <c r="J30" s="148"/>
      <c r="K30" s="154">
        <v>42170</v>
      </c>
      <c r="L30" s="102">
        <f>K30+28+30</f>
        <v>42228</v>
      </c>
      <c r="M30" s="216" t="s">
        <v>149</v>
      </c>
      <c r="N30" s="202">
        <f>L30+15</f>
        <v>42243</v>
      </c>
      <c r="O30" s="204" t="s">
        <v>149</v>
      </c>
      <c r="P30" s="140" t="s">
        <v>149</v>
      </c>
      <c r="Q30" s="102">
        <f>N30+15</f>
        <v>42258</v>
      </c>
      <c r="R30" s="102">
        <f>Q30+25</f>
        <v>42283</v>
      </c>
      <c r="S30" s="102">
        <f>R30</f>
        <v>42283</v>
      </c>
      <c r="T30" s="140" t="s">
        <v>149</v>
      </c>
      <c r="U30" s="140" t="s">
        <v>149</v>
      </c>
      <c r="V30" s="78">
        <f>S30+60</f>
        <v>42343</v>
      </c>
      <c r="W30" s="478"/>
      <c r="X30" s="457"/>
      <c r="Y30" s="445"/>
      <c r="Z30" s="133"/>
      <c r="AA30" s="445"/>
      <c r="AB30" s="22"/>
      <c r="AC30" s="186"/>
      <c r="AD30" s="442"/>
    </row>
    <row r="31" spans="1:30" ht="37.5" customHeight="1" x14ac:dyDescent="0.2">
      <c r="A31" s="27" t="s">
        <v>26</v>
      </c>
      <c r="B31" s="446"/>
      <c r="C31" s="446"/>
      <c r="D31" s="461"/>
      <c r="E31" s="461"/>
      <c r="F31" s="104"/>
      <c r="G31" s="28"/>
      <c r="H31" s="28"/>
      <c r="I31" s="28"/>
      <c r="J31" s="28"/>
      <c r="K31" s="105"/>
      <c r="L31" s="105"/>
      <c r="M31" s="219"/>
      <c r="N31" s="105"/>
      <c r="O31" s="105"/>
      <c r="P31" s="79"/>
      <c r="Q31" s="105"/>
      <c r="R31" s="105"/>
      <c r="S31" s="105"/>
      <c r="T31" s="79"/>
      <c r="U31" s="79"/>
      <c r="V31" s="28"/>
      <c r="W31" s="479"/>
      <c r="X31" s="458"/>
      <c r="Y31" s="446"/>
      <c r="Z31" s="134"/>
      <c r="AA31" s="446"/>
      <c r="AB31" s="28"/>
      <c r="AC31" s="187"/>
      <c r="AD31" s="443"/>
    </row>
    <row r="32" spans="1:30" ht="12.75" customHeight="1" x14ac:dyDescent="0.2">
      <c r="A32" s="96" t="s">
        <v>28</v>
      </c>
      <c r="B32" s="471"/>
      <c r="C32" s="468" t="s">
        <v>281</v>
      </c>
      <c r="D32" s="468" t="s">
        <v>216</v>
      </c>
      <c r="E32" s="459" t="s">
        <v>151</v>
      </c>
      <c r="F32" s="25"/>
      <c r="G32" s="25"/>
      <c r="H32" s="25" t="s">
        <v>4</v>
      </c>
      <c r="I32" s="25" t="s">
        <v>5</v>
      </c>
      <c r="J32" s="144" t="s">
        <v>153</v>
      </c>
      <c r="K32" s="141">
        <v>41374</v>
      </c>
      <c r="L32" s="141">
        <f>K32+28+30</f>
        <v>41432</v>
      </c>
      <c r="M32" s="210">
        <f>L32+15</f>
        <v>41447</v>
      </c>
      <c r="N32" s="145">
        <f>M32+20</f>
        <v>41467</v>
      </c>
      <c r="O32" s="205" t="s">
        <v>149</v>
      </c>
      <c r="P32" s="156" t="s">
        <v>149</v>
      </c>
      <c r="Q32" s="141">
        <f>N32+15</f>
        <v>41482</v>
      </c>
      <c r="R32" s="142">
        <f>Q32+30</f>
        <v>41512</v>
      </c>
      <c r="S32" s="142">
        <f>R32</f>
        <v>41512</v>
      </c>
      <c r="T32" s="143" t="s">
        <v>149</v>
      </c>
      <c r="U32" s="143" t="s">
        <v>149</v>
      </c>
      <c r="V32" s="210">
        <v>41572</v>
      </c>
      <c r="W32" s="517"/>
      <c r="X32" s="474" t="s">
        <v>223</v>
      </c>
      <c r="Y32" s="520" t="s">
        <v>281</v>
      </c>
      <c r="Z32" s="339"/>
      <c r="AA32" s="511" t="s">
        <v>222</v>
      </c>
      <c r="AB32" s="313" t="s">
        <v>156</v>
      </c>
      <c r="AC32" s="398"/>
      <c r="AD32" s="514" t="s">
        <v>282</v>
      </c>
    </row>
    <row r="33" spans="1:30" ht="12.75" customHeight="1" x14ac:dyDescent="0.2">
      <c r="A33" s="100" t="s">
        <v>27</v>
      </c>
      <c r="B33" s="460"/>
      <c r="C33" s="472"/>
      <c r="D33" s="460"/>
      <c r="E33" s="460"/>
      <c r="F33" s="22"/>
      <c r="G33" s="22"/>
      <c r="H33" s="22"/>
      <c r="I33" s="22"/>
      <c r="J33" s="148"/>
      <c r="K33" s="102">
        <v>41664</v>
      </c>
      <c r="L33" s="102">
        <f>K33+28+30</f>
        <v>41722</v>
      </c>
      <c r="M33" s="212" t="s">
        <v>149</v>
      </c>
      <c r="N33" s="202">
        <f>L33+15</f>
        <v>41737</v>
      </c>
      <c r="O33" s="204" t="s">
        <v>149</v>
      </c>
      <c r="P33" s="156" t="s">
        <v>149</v>
      </c>
      <c r="Q33" s="102">
        <f>N33+15</f>
        <v>41752</v>
      </c>
      <c r="R33" s="102">
        <f>Q33+25</f>
        <v>41777</v>
      </c>
      <c r="S33" s="102">
        <v>41870</v>
      </c>
      <c r="T33" s="143" t="s">
        <v>149</v>
      </c>
      <c r="U33" s="143" t="s">
        <v>149</v>
      </c>
      <c r="V33" s="215">
        <v>41915</v>
      </c>
      <c r="W33" s="518"/>
      <c r="X33" s="475"/>
      <c r="Y33" s="526"/>
      <c r="Z33" s="294"/>
      <c r="AA33" s="512"/>
      <c r="AB33" s="213"/>
      <c r="AC33" s="399"/>
      <c r="AD33" s="515"/>
    </row>
    <row r="34" spans="1:30" ht="45" customHeight="1" x14ac:dyDescent="0.2">
      <c r="A34" s="103" t="s">
        <v>26</v>
      </c>
      <c r="B34" s="461"/>
      <c r="C34" s="473"/>
      <c r="D34" s="461"/>
      <c r="E34" s="461"/>
      <c r="F34" s="28"/>
      <c r="G34" s="28"/>
      <c r="H34" s="28"/>
      <c r="I34" s="28"/>
      <c r="J34" s="28"/>
      <c r="K34" s="79">
        <v>41689</v>
      </c>
      <c r="L34" s="79">
        <f>K34+28+30</f>
        <v>41747</v>
      </c>
      <c r="M34" s="219">
        <v>41823</v>
      </c>
      <c r="N34" s="79">
        <v>41823</v>
      </c>
      <c r="O34" s="206" t="s">
        <v>149</v>
      </c>
      <c r="P34" s="206" t="s">
        <v>149</v>
      </c>
      <c r="Q34" s="105">
        <v>41831</v>
      </c>
      <c r="R34" s="105">
        <v>41869</v>
      </c>
      <c r="S34" s="105">
        <v>41870</v>
      </c>
      <c r="T34" s="206" t="s">
        <v>149</v>
      </c>
      <c r="U34" s="206" t="s">
        <v>149</v>
      </c>
      <c r="V34" s="400">
        <v>41988</v>
      </c>
      <c r="W34" s="519"/>
      <c r="X34" s="476"/>
      <c r="Y34" s="527"/>
      <c r="Z34" s="343" t="s">
        <v>280</v>
      </c>
      <c r="AA34" s="513"/>
      <c r="AB34" s="218"/>
      <c r="AC34" s="401"/>
      <c r="AD34" s="516"/>
    </row>
    <row r="35" spans="1:30" ht="12.75" customHeight="1" x14ac:dyDescent="0.2">
      <c r="A35" s="24" t="s">
        <v>28</v>
      </c>
      <c r="B35" s="444"/>
      <c r="C35" s="444"/>
      <c r="D35" s="468" t="s">
        <v>235</v>
      </c>
      <c r="E35" s="459" t="s">
        <v>151</v>
      </c>
      <c r="F35" s="25"/>
      <c r="G35" s="25"/>
      <c r="H35" s="25" t="s">
        <v>4</v>
      </c>
      <c r="I35" s="25" t="s">
        <v>6</v>
      </c>
      <c r="J35" s="144" t="s">
        <v>148</v>
      </c>
      <c r="K35" s="143" t="s">
        <v>149</v>
      </c>
      <c r="L35" s="143" t="s">
        <v>149</v>
      </c>
      <c r="M35" s="212" t="s">
        <v>149</v>
      </c>
      <c r="N35" s="157">
        <f>Q35-15</f>
        <v>41394</v>
      </c>
      <c r="O35" s="158" t="s">
        <v>149</v>
      </c>
      <c r="P35" s="156" t="s">
        <v>149</v>
      </c>
      <c r="Q35" s="141">
        <v>41409</v>
      </c>
      <c r="R35" s="142">
        <f>Q35+30</f>
        <v>41439</v>
      </c>
      <c r="S35" s="142">
        <f>R35</f>
        <v>41439</v>
      </c>
      <c r="T35" s="143" t="s">
        <v>149</v>
      </c>
      <c r="U35" s="143" t="s">
        <v>149</v>
      </c>
      <c r="V35" s="141">
        <v>41499</v>
      </c>
      <c r="W35" s="465"/>
      <c r="X35" s="456" t="s">
        <v>223</v>
      </c>
      <c r="Y35" s="444">
        <v>4</v>
      </c>
      <c r="Z35" s="523" t="s">
        <v>242</v>
      </c>
      <c r="AA35" s="444" t="s">
        <v>222</v>
      </c>
      <c r="AB35" s="75" t="s">
        <v>156</v>
      </c>
      <c r="AC35" s="185"/>
      <c r="AD35" s="538" t="s">
        <v>285</v>
      </c>
    </row>
    <row r="36" spans="1:30" x14ac:dyDescent="0.2">
      <c r="A36" s="26" t="s">
        <v>27</v>
      </c>
      <c r="B36" s="445"/>
      <c r="C36" s="445"/>
      <c r="D36" s="460"/>
      <c r="E36" s="460"/>
      <c r="F36" s="22"/>
      <c r="G36" s="22"/>
      <c r="H36" s="22"/>
      <c r="I36" s="22"/>
      <c r="J36" s="22"/>
      <c r="K36" s="140" t="s">
        <v>149</v>
      </c>
      <c r="L36" s="140" t="s">
        <v>149</v>
      </c>
      <c r="M36" s="216" t="s">
        <v>149</v>
      </c>
      <c r="N36" s="159">
        <v>41608</v>
      </c>
      <c r="O36" s="160" t="s">
        <v>149</v>
      </c>
      <c r="P36" s="140" t="s">
        <v>149</v>
      </c>
      <c r="Q36" s="102">
        <v>41730</v>
      </c>
      <c r="R36" s="78">
        <f>Q36+25</f>
        <v>41755</v>
      </c>
      <c r="S36" s="78">
        <f>R36</f>
        <v>41755</v>
      </c>
      <c r="T36" s="140" t="s">
        <v>149</v>
      </c>
      <c r="U36" s="140" t="s">
        <v>149</v>
      </c>
      <c r="V36" s="78">
        <f>R36+70</f>
        <v>41825</v>
      </c>
      <c r="W36" s="466"/>
      <c r="X36" s="457"/>
      <c r="Y36" s="445"/>
      <c r="Z36" s="524"/>
      <c r="AA36" s="445"/>
      <c r="AB36" s="179">
        <v>41821</v>
      </c>
      <c r="AC36" s="192"/>
      <c r="AD36" s="442"/>
    </row>
    <row r="37" spans="1:30" ht="82.5" customHeight="1" x14ac:dyDescent="0.2">
      <c r="A37" s="27" t="s">
        <v>26</v>
      </c>
      <c r="B37" s="446"/>
      <c r="C37" s="446"/>
      <c r="D37" s="461"/>
      <c r="E37" s="461"/>
      <c r="F37" s="28"/>
      <c r="G37" s="28"/>
      <c r="H37" s="28"/>
      <c r="I37" s="28"/>
      <c r="J37" s="28"/>
      <c r="K37" s="79"/>
      <c r="L37" s="79"/>
      <c r="M37" s="79"/>
      <c r="N37" s="79">
        <v>41570</v>
      </c>
      <c r="O37" s="79" t="s">
        <v>149</v>
      </c>
      <c r="P37" s="79" t="s">
        <v>149</v>
      </c>
      <c r="Q37" s="79">
        <v>41578</v>
      </c>
      <c r="R37" s="79">
        <v>41596</v>
      </c>
      <c r="S37" s="79">
        <v>41962</v>
      </c>
      <c r="T37" s="79" t="s">
        <v>149</v>
      </c>
      <c r="U37" s="206" t="s">
        <v>149</v>
      </c>
      <c r="V37" s="78">
        <v>41681</v>
      </c>
      <c r="W37" s="467"/>
      <c r="X37" s="458"/>
      <c r="Y37" s="446"/>
      <c r="Z37" s="525"/>
      <c r="AA37" s="446"/>
      <c r="AB37" s="242">
        <v>41760</v>
      </c>
      <c r="AC37" s="197"/>
      <c r="AD37" s="443"/>
    </row>
    <row r="38" spans="1:30" x14ac:dyDescent="0.2">
      <c r="A38" s="24" t="s">
        <v>28</v>
      </c>
      <c r="B38" s="444"/>
      <c r="C38" s="444"/>
      <c r="D38" s="502" t="s">
        <v>171</v>
      </c>
      <c r="E38" s="459" t="s">
        <v>151</v>
      </c>
      <c r="F38" s="25"/>
      <c r="G38" s="25"/>
      <c r="H38" s="25" t="s">
        <v>4</v>
      </c>
      <c r="I38" s="25"/>
      <c r="J38" s="25"/>
      <c r="K38" s="535" t="s">
        <v>172</v>
      </c>
      <c r="L38" s="536"/>
      <c r="M38" s="536"/>
      <c r="N38" s="536"/>
      <c r="O38" s="536"/>
      <c r="P38" s="536"/>
      <c r="Q38" s="536"/>
      <c r="R38" s="536"/>
      <c r="S38" s="536"/>
      <c r="T38" s="536"/>
      <c r="U38" s="537"/>
      <c r="V38" s="76"/>
      <c r="W38" s="456"/>
      <c r="X38" s="456"/>
      <c r="Y38" s="444"/>
      <c r="Z38" s="132"/>
      <c r="AA38" s="444"/>
      <c r="AB38" s="75" t="s">
        <v>156</v>
      </c>
      <c r="AC38" s="185"/>
      <c r="AD38" s="441"/>
    </row>
    <row r="39" spans="1:30" x14ac:dyDescent="0.2">
      <c r="A39" s="26" t="s">
        <v>27</v>
      </c>
      <c r="B39" s="445"/>
      <c r="C39" s="445"/>
      <c r="D39" s="445"/>
      <c r="E39" s="460"/>
      <c r="F39" s="22"/>
      <c r="G39" s="22"/>
      <c r="H39" s="22"/>
      <c r="I39" s="22"/>
      <c r="J39" s="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76"/>
      <c r="W39" s="457"/>
      <c r="X39" s="457"/>
      <c r="Y39" s="445"/>
      <c r="Z39" s="133"/>
      <c r="AA39" s="445"/>
      <c r="AB39" s="22"/>
      <c r="AC39" s="186"/>
      <c r="AD39" s="442"/>
    </row>
    <row r="40" spans="1:30" x14ac:dyDescent="0.2">
      <c r="A40" s="27" t="s">
        <v>26</v>
      </c>
      <c r="B40" s="446"/>
      <c r="C40" s="446"/>
      <c r="D40" s="446"/>
      <c r="E40" s="461"/>
      <c r="F40" s="28"/>
      <c r="G40" s="28"/>
      <c r="H40" s="28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8"/>
      <c r="W40" s="458"/>
      <c r="X40" s="458"/>
      <c r="Y40" s="446"/>
      <c r="Z40" s="134"/>
      <c r="AA40" s="446"/>
      <c r="AB40" s="28"/>
      <c r="AC40" s="187"/>
      <c r="AD40" s="443"/>
    </row>
    <row r="41" spans="1:30" ht="12.75" customHeight="1" x14ac:dyDescent="0.2">
      <c r="A41" s="24" t="s">
        <v>28</v>
      </c>
      <c r="B41" s="444"/>
      <c r="C41" s="444"/>
      <c r="D41" s="468" t="s">
        <v>178</v>
      </c>
      <c r="E41" s="459" t="s">
        <v>179</v>
      </c>
      <c r="F41" s="25"/>
      <c r="G41" s="25"/>
      <c r="H41" s="25" t="s">
        <v>3</v>
      </c>
      <c r="I41" s="25" t="s">
        <v>5</v>
      </c>
      <c r="J41" s="144" t="s">
        <v>153</v>
      </c>
      <c r="K41" s="141">
        <v>41548</v>
      </c>
      <c r="L41" s="141">
        <f>K41+28+30</f>
        <v>41606</v>
      </c>
      <c r="M41" s="141">
        <f>L41+15</f>
        <v>41621</v>
      </c>
      <c r="N41" s="145">
        <f>M41+20</f>
        <v>41641</v>
      </c>
      <c r="O41" s="155">
        <f>N41</f>
        <v>41641</v>
      </c>
      <c r="P41" s="155">
        <f>O41</f>
        <v>41641</v>
      </c>
      <c r="Q41" s="141">
        <f>N41+15</f>
        <v>41656</v>
      </c>
      <c r="R41" s="142">
        <f>Q41+30</f>
        <v>41686</v>
      </c>
      <c r="S41" s="142">
        <f>R41</f>
        <v>41686</v>
      </c>
      <c r="T41" s="143">
        <f>R41+15</f>
        <v>41701</v>
      </c>
      <c r="U41" s="143">
        <f>R41+30</f>
        <v>41716</v>
      </c>
      <c r="V41" s="141">
        <v>41746</v>
      </c>
      <c r="W41" s="456"/>
      <c r="X41" s="456"/>
      <c r="Y41" s="444"/>
      <c r="Z41" s="132"/>
      <c r="AA41" s="444"/>
      <c r="AB41" s="75" t="s">
        <v>156</v>
      </c>
      <c r="AC41" s="185"/>
      <c r="AD41" s="505" t="s">
        <v>292</v>
      </c>
    </row>
    <row r="42" spans="1:30" x14ac:dyDescent="0.2">
      <c r="A42" s="26" t="s">
        <v>27</v>
      </c>
      <c r="B42" s="445"/>
      <c r="C42" s="445"/>
      <c r="D42" s="469"/>
      <c r="E42" s="460"/>
      <c r="F42" s="22"/>
      <c r="G42" s="22"/>
      <c r="H42" s="435" t="s">
        <v>4</v>
      </c>
      <c r="I42" s="22"/>
      <c r="J42" s="161"/>
      <c r="K42" s="102">
        <v>42278</v>
      </c>
      <c r="L42" s="102">
        <f>K42+28+30</f>
        <v>42336</v>
      </c>
      <c r="M42" s="140" t="s">
        <v>149</v>
      </c>
      <c r="N42" s="202">
        <f>L42+15</f>
        <v>42351</v>
      </c>
      <c r="O42" s="226" t="s">
        <v>149</v>
      </c>
      <c r="P42" s="227" t="s">
        <v>149</v>
      </c>
      <c r="Q42" s="102">
        <f>N42+15</f>
        <v>42366</v>
      </c>
      <c r="R42" s="78">
        <f>Q42+25</f>
        <v>42391</v>
      </c>
      <c r="S42" s="78">
        <f>R42</f>
        <v>42391</v>
      </c>
      <c r="T42" s="140" t="s">
        <v>149</v>
      </c>
      <c r="U42" s="140" t="s">
        <v>149</v>
      </c>
      <c r="V42" s="78">
        <f>S42+80</f>
        <v>42471</v>
      </c>
      <c r="W42" s="457"/>
      <c r="X42" s="457"/>
      <c r="Y42" s="445"/>
      <c r="Z42" s="133"/>
      <c r="AA42" s="445"/>
      <c r="AB42" s="22"/>
      <c r="AC42" s="186"/>
      <c r="AD42" s="506"/>
    </row>
    <row r="43" spans="1:30" ht="54" customHeight="1" x14ac:dyDescent="0.2">
      <c r="A43" s="27" t="s">
        <v>26</v>
      </c>
      <c r="B43" s="446"/>
      <c r="C43" s="446"/>
      <c r="D43" s="470"/>
      <c r="E43" s="461"/>
      <c r="F43" s="28"/>
      <c r="G43" s="28"/>
      <c r="H43" s="28"/>
      <c r="I43" s="28"/>
      <c r="J43" s="104"/>
      <c r="K43" s="105"/>
      <c r="L43" s="105"/>
      <c r="M43" s="79"/>
      <c r="N43" s="79"/>
      <c r="O43" s="228"/>
      <c r="P43" s="228"/>
      <c r="Q43" s="79"/>
      <c r="R43" s="79"/>
      <c r="S43" s="79"/>
      <c r="T43" s="79"/>
      <c r="U43" s="79"/>
      <c r="V43" s="28"/>
      <c r="W43" s="458"/>
      <c r="X43" s="458"/>
      <c r="Y43" s="446"/>
      <c r="Z43" s="134"/>
      <c r="AA43" s="446"/>
      <c r="AB43" s="28"/>
      <c r="AC43" s="187"/>
      <c r="AD43" s="507"/>
    </row>
    <row r="44" spans="1:30" ht="12.75" customHeight="1" x14ac:dyDescent="0.2">
      <c r="A44" s="96" t="s">
        <v>28</v>
      </c>
      <c r="B44" s="471"/>
      <c r="C44" s="444"/>
      <c r="D44" s="520" t="s">
        <v>180</v>
      </c>
      <c r="E44" s="511" t="s">
        <v>179</v>
      </c>
      <c r="F44" s="208"/>
      <c r="G44" s="208"/>
      <c r="H44" s="208" t="s">
        <v>4</v>
      </c>
      <c r="I44" s="208" t="s">
        <v>5</v>
      </c>
      <c r="J44" s="209" t="s">
        <v>162</v>
      </c>
      <c r="K44" s="210">
        <v>41325</v>
      </c>
      <c r="L44" s="210">
        <f>K44+28+30</f>
        <v>41383</v>
      </c>
      <c r="M44" s="210">
        <f>L44+15</f>
        <v>41398</v>
      </c>
      <c r="N44" s="211">
        <f>M44+20</f>
        <v>41418</v>
      </c>
      <c r="O44" s="229">
        <f>N44</f>
        <v>41418</v>
      </c>
      <c r="P44" s="229">
        <f>O44</f>
        <v>41418</v>
      </c>
      <c r="Q44" s="210">
        <f>N44+15</f>
        <v>41433</v>
      </c>
      <c r="R44" s="210">
        <f>Q44+30</f>
        <v>41463</v>
      </c>
      <c r="S44" s="210">
        <f>R44</f>
        <v>41463</v>
      </c>
      <c r="T44" s="212">
        <f>R44+15</f>
        <v>41478</v>
      </c>
      <c r="U44" s="212">
        <f>R44+30</f>
        <v>41493</v>
      </c>
      <c r="V44" s="210">
        <v>41523</v>
      </c>
      <c r="W44" s="456"/>
      <c r="X44" s="456"/>
      <c r="Y44" s="444"/>
      <c r="Z44" s="132"/>
      <c r="AA44" s="444"/>
      <c r="AB44" s="75" t="s">
        <v>156</v>
      </c>
      <c r="AC44" s="185"/>
      <c r="AD44" s="505" t="s">
        <v>292</v>
      </c>
    </row>
    <row r="45" spans="1:30" x14ac:dyDescent="0.2">
      <c r="A45" s="100" t="s">
        <v>27</v>
      </c>
      <c r="B45" s="460"/>
      <c r="C45" s="445"/>
      <c r="D45" s="521"/>
      <c r="E45" s="512"/>
      <c r="F45" s="213"/>
      <c r="G45" s="213"/>
      <c r="H45" s="213"/>
      <c r="I45" s="213"/>
      <c r="J45" s="214"/>
      <c r="K45" s="215">
        <v>42297</v>
      </c>
      <c r="L45" s="215">
        <f>K45+28+30</f>
        <v>42355</v>
      </c>
      <c r="M45" s="216" t="s">
        <v>149</v>
      </c>
      <c r="N45" s="217">
        <f>L45+15</f>
        <v>42370</v>
      </c>
      <c r="O45" s="230" t="s">
        <v>149</v>
      </c>
      <c r="P45" s="231" t="s">
        <v>149</v>
      </c>
      <c r="Q45" s="215">
        <f>N45+15</f>
        <v>42385</v>
      </c>
      <c r="R45" s="215">
        <f>Q45+30</f>
        <v>42415</v>
      </c>
      <c r="S45" s="215">
        <f>R45</f>
        <v>42415</v>
      </c>
      <c r="T45" s="216" t="s">
        <v>149</v>
      </c>
      <c r="U45" s="216" t="s">
        <v>149</v>
      </c>
      <c r="V45" s="215">
        <f>R45+60</f>
        <v>42475</v>
      </c>
      <c r="W45" s="457"/>
      <c r="X45" s="457"/>
      <c r="Y45" s="445"/>
      <c r="Z45" s="133"/>
      <c r="AA45" s="445"/>
      <c r="AB45" s="22"/>
      <c r="AC45" s="186"/>
      <c r="AD45" s="506"/>
    </row>
    <row r="46" spans="1:30" ht="28.5" customHeight="1" x14ac:dyDescent="0.2">
      <c r="A46" s="103" t="s">
        <v>26</v>
      </c>
      <c r="B46" s="461"/>
      <c r="C46" s="446"/>
      <c r="D46" s="522"/>
      <c r="E46" s="513"/>
      <c r="F46" s="218"/>
      <c r="G46" s="218"/>
      <c r="H46" s="218"/>
      <c r="I46" s="218"/>
      <c r="J46" s="218"/>
      <c r="K46" s="219"/>
      <c r="L46" s="219"/>
      <c r="M46" s="219"/>
      <c r="N46" s="219"/>
      <c r="O46" s="232"/>
      <c r="P46" s="232"/>
      <c r="Q46" s="219"/>
      <c r="R46" s="219"/>
      <c r="S46" s="219"/>
      <c r="T46" s="219"/>
      <c r="U46" s="219"/>
      <c r="V46" s="218"/>
      <c r="W46" s="458"/>
      <c r="X46" s="458"/>
      <c r="Y46" s="446"/>
      <c r="Z46" s="134"/>
      <c r="AA46" s="446"/>
      <c r="AB46" s="28"/>
      <c r="AC46" s="187"/>
      <c r="AD46" s="507"/>
    </row>
    <row r="47" spans="1:30" ht="12.75" customHeight="1" x14ac:dyDescent="0.2">
      <c r="A47" s="24" t="s">
        <v>28</v>
      </c>
      <c r="B47" s="444"/>
      <c r="C47" s="444"/>
      <c r="D47" s="468" t="s">
        <v>181</v>
      </c>
      <c r="E47" s="502" t="s">
        <v>179</v>
      </c>
      <c r="F47" s="25"/>
      <c r="G47" s="25"/>
      <c r="H47" s="25" t="s">
        <v>4</v>
      </c>
      <c r="I47" s="25" t="s">
        <v>5</v>
      </c>
      <c r="J47" s="144" t="s">
        <v>162</v>
      </c>
      <c r="K47" s="141">
        <v>41593</v>
      </c>
      <c r="L47" s="141">
        <f>K47+28+30</f>
        <v>41651</v>
      </c>
      <c r="M47" s="141">
        <f>L47+15</f>
        <v>41666</v>
      </c>
      <c r="N47" s="145">
        <f>M47+20</f>
        <v>41686</v>
      </c>
      <c r="O47" s="158" t="s">
        <v>149</v>
      </c>
      <c r="P47" s="233" t="s">
        <v>149</v>
      </c>
      <c r="Q47" s="141">
        <f>N47+15</f>
        <v>41701</v>
      </c>
      <c r="R47" s="142">
        <f>Q47+30</f>
        <v>41731</v>
      </c>
      <c r="S47" s="142">
        <f>R47</f>
        <v>41731</v>
      </c>
      <c r="T47" s="143" t="s">
        <v>149</v>
      </c>
      <c r="U47" s="143" t="s">
        <v>149</v>
      </c>
      <c r="V47" s="141">
        <v>41791</v>
      </c>
      <c r="W47" s="456"/>
      <c r="X47" s="456"/>
      <c r="Y47" s="444"/>
      <c r="Z47" s="132"/>
      <c r="AA47" s="444"/>
      <c r="AB47" s="75" t="s">
        <v>156</v>
      </c>
      <c r="AC47" s="185"/>
      <c r="AD47" s="505" t="s">
        <v>292</v>
      </c>
    </row>
    <row r="48" spans="1:30" x14ac:dyDescent="0.2">
      <c r="A48" s="26" t="s">
        <v>27</v>
      </c>
      <c r="B48" s="445"/>
      <c r="C48" s="445"/>
      <c r="D48" s="469"/>
      <c r="E48" s="445"/>
      <c r="F48" s="22"/>
      <c r="G48" s="22"/>
      <c r="H48" s="22"/>
      <c r="I48" s="22"/>
      <c r="J48" s="161"/>
      <c r="K48" s="102">
        <v>42278</v>
      </c>
      <c r="L48" s="102">
        <f>K48+28+30</f>
        <v>42336</v>
      </c>
      <c r="M48" s="140" t="s">
        <v>149</v>
      </c>
      <c r="N48" s="203">
        <f>L48+35</f>
        <v>42371</v>
      </c>
      <c r="O48" s="158" t="s">
        <v>149</v>
      </c>
      <c r="P48" s="227" t="s">
        <v>149</v>
      </c>
      <c r="Q48" s="215">
        <f>N48+15</f>
        <v>42386</v>
      </c>
      <c r="R48" s="78">
        <f>Q48+25</f>
        <v>42411</v>
      </c>
      <c r="S48" s="78">
        <f>R48</f>
        <v>42411</v>
      </c>
      <c r="T48" s="143" t="s">
        <v>149</v>
      </c>
      <c r="U48" s="143" t="s">
        <v>149</v>
      </c>
      <c r="V48" s="78">
        <f>S48+70</f>
        <v>42481</v>
      </c>
      <c r="W48" s="457"/>
      <c r="X48" s="457"/>
      <c r="Y48" s="445"/>
      <c r="Z48" s="133"/>
      <c r="AA48" s="445"/>
      <c r="AB48" s="22"/>
      <c r="AC48" s="186"/>
      <c r="AD48" s="506"/>
    </row>
    <row r="49" spans="1:30" ht="24" customHeight="1" x14ac:dyDescent="0.2">
      <c r="A49" s="27" t="s">
        <v>26</v>
      </c>
      <c r="B49" s="446"/>
      <c r="C49" s="446"/>
      <c r="D49" s="470"/>
      <c r="E49" s="446"/>
      <c r="F49" s="28"/>
      <c r="G49" s="28"/>
      <c r="H49" s="28"/>
      <c r="I49" s="28"/>
      <c r="J49" s="104"/>
      <c r="K49" s="105"/>
      <c r="L49" s="105"/>
      <c r="M49" s="79"/>
      <c r="N49" s="79"/>
      <c r="O49" s="228"/>
      <c r="P49" s="228"/>
      <c r="Q49" s="79"/>
      <c r="R49" s="79"/>
      <c r="S49" s="79"/>
      <c r="T49" s="79"/>
      <c r="U49" s="79"/>
      <c r="V49" s="28"/>
      <c r="W49" s="458"/>
      <c r="X49" s="458"/>
      <c r="Y49" s="446"/>
      <c r="Z49" s="134"/>
      <c r="AA49" s="446"/>
      <c r="AB49" s="28"/>
      <c r="AC49" s="187"/>
      <c r="AD49" s="507"/>
    </row>
    <row r="50" spans="1:30" ht="12.75" customHeight="1" x14ac:dyDescent="0.2">
      <c r="A50" s="96" t="s">
        <v>28</v>
      </c>
      <c r="B50" s="471"/>
      <c r="C50" s="444"/>
      <c r="D50" s="468" t="s">
        <v>182</v>
      </c>
      <c r="E50" s="459" t="s">
        <v>179</v>
      </c>
      <c r="F50" s="80"/>
      <c r="G50" s="80"/>
      <c r="H50" s="80" t="s">
        <v>3</v>
      </c>
      <c r="I50" s="80" t="s">
        <v>6</v>
      </c>
      <c r="J50" s="162" t="s">
        <v>148</v>
      </c>
      <c r="K50" s="156" t="s">
        <v>149</v>
      </c>
      <c r="L50" s="142">
        <v>41426</v>
      </c>
      <c r="M50" s="156" t="s">
        <v>149</v>
      </c>
      <c r="N50" s="156">
        <f>L50+10</f>
        <v>41436</v>
      </c>
      <c r="O50" s="233" t="s">
        <v>149</v>
      </c>
      <c r="P50" s="233" t="s">
        <v>149</v>
      </c>
      <c r="Q50" s="142">
        <f>N50+10</f>
        <v>41446</v>
      </c>
      <c r="R50" s="156">
        <f>Q50+25</f>
        <v>41471</v>
      </c>
      <c r="S50" s="156">
        <f>R50</f>
        <v>41471</v>
      </c>
      <c r="T50" s="156"/>
      <c r="U50" s="142">
        <f>R50+20+10</f>
        <v>41501</v>
      </c>
      <c r="V50" s="141">
        <v>41591</v>
      </c>
      <c r="W50" s="508"/>
      <c r="X50" s="508"/>
      <c r="Y50" s="471"/>
      <c r="Z50" s="138"/>
      <c r="AA50" s="471"/>
      <c r="AB50" s="313" t="s">
        <v>156</v>
      </c>
      <c r="AC50" s="191"/>
      <c r="AD50" s="509" t="s">
        <v>247</v>
      </c>
    </row>
    <row r="51" spans="1:30" x14ac:dyDescent="0.2">
      <c r="A51" s="100" t="s">
        <v>27</v>
      </c>
      <c r="B51" s="460"/>
      <c r="C51" s="445"/>
      <c r="D51" s="469"/>
      <c r="E51" s="460"/>
      <c r="F51" s="101"/>
      <c r="G51" s="101"/>
      <c r="H51" s="436" t="s">
        <v>4</v>
      </c>
      <c r="I51" s="101"/>
      <c r="J51" s="161"/>
      <c r="K51" s="154" t="s">
        <v>149</v>
      </c>
      <c r="L51" s="102">
        <v>41835</v>
      </c>
      <c r="M51" s="154" t="s">
        <v>149</v>
      </c>
      <c r="N51" s="154">
        <v>41835</v>
      </c>
      <c r="O51" s="234" t="s">
        <v>149</v>
      </c>
      <c r="P51" s="234" t="s">
        <v>149</v>
      </c>
      <c r="Q51" s="154" t="s">
        <v>149</v>
      </c>
      <c r="R51" s="154" t="s">
        <v>149</v>
      </c>
      <c r="S51" s="154" t="str">
        <f>R51</f>
        <v>NA</v>
      </c>
      <c r="T51" s="154" t="s">
        <v>149</v>
      </c>
      <c r="U51" s="154" t="s">
        <v>149</v>
      </c>
      <c r="V51" s="78">
        <v>41837</v>
      </c>
      <c r="W51" s="463"/>
      <c r="X51" s="463"/>
      <c r="Y51" s="460"/>
      <c r="Z51" s="135"/>
      <c r="AA51" s="460"/>
      <c r="AB51" s="101"/>
      <c r="AC51" s="180"/>
      <c r="AD51" s="510"/>
    </row>
    <row r="52" spans="1:30" x14ac:dyDescent="0.2">
      <c r="A52" s="103" t="s">
        <v>26</v>
      </c>
      <c r="B52" s="461"/>
      <c r="C52" s="446"/>
      <c r="D52" s="470"/>
      <c r="E52" s="461"/>
      <c r="F52" s="104"/>
      <c r="G52" s="104"/>
      <c r="H52" s="104"/>
      <c r="I52" s="104"/>
      <c r="J52" s="104"/>
      <c r="K52" s="244"/>
      <c r="L52" s="105"/>
      <c r="M52" s="105"/>
      <c r="N52" s="105"/>
      <c r="O52" s="235"/>
      <c r="P52" s="235"/>
      <c r="Q52" s="105"/>
      <c r="R52" s="105"/>
      <c r="S52" s="105"/>
      <c r="T52" s="105"/>
      <c r="U52" s="105"/>
      <c r="V52" s="28"/>
      <c r="W52" s="464"/>
      <c r="X52" s="464"/>
      <c r="Y52" s="461"/>
      <c r="Z52" s="136"/>
      <c r="AA52" s="461"/>
      <c r="AB52" s="104"/>
      <c r="AC52" s="189"/>
      <c r="AD52" s="510"/>
    </row>
    <row r="53" spans="1:30" ht="12.75" customHeight="1" x14ac:dyDescent="0.2">
      <c r="A53" s="96" t="s">
        <v>28</v>
      </c>
      <c r="B53" s="182"/>
      <c r="C53" s="444"/>
      <c r="D53" s="520" t="s">
        <v>283</v>
      </c>
      <c r="E53" s="459" t="s">
        <v>179</v>
      </c>
      <c r="F53" s="80"/>
      <c r="G53" s="267"/>
      <c r="H53" s="267" t="s">
        <v>4</v>
      </c>
      <c r="I53" s="267" t="s">
        <v>5</v>
      </c>
      <c r="J53" s="162" t="s">
        <v>153</v>
      </c>
      <c r="K53" s="99">
        <v>41713</v>
      </c>
      <c r="L53" s="99">
        <f>K53+28+30</f>
        <v>41771</v>
      </c>
      <c r="M53" s="99">
        <f>L53+15</f>
        <v>41786</v>
      </c>
      <c r="N53" s="301">
        <f>M53+20</f>
        <v>41806</v>
      </c>
      <c r="O53" s="236" t="s">
        <v>149</v>
      </c>
      <c r="P53" s="236" t="s">
        <v>149</v>
      </c>
      <c r="Q53" s="99">
        <f>N53+15</f>
        <v>41821</v>
      </c>
      <c r="R53" s="99">
        <f>Q53+30</f>
        <v>41851</v>
      </c>
      <c r="S53" s="99">
        <f>R53</f>
        <v>41851</v>
      </c>
      <c r="T53" s="98" t="s">
        <v>149</v>
      </c>
      <c r="U53" s="98" t="s">
        <v>149</v>
      </c>
      <c r="V53" s="99">
        <f>S53+30</f>
        <v>41881</v>
      </c>
      <c r="W53" s="284"/>
      <c r="X53" s="284"/>
      <c r="Y53" s="283"/>
      <c r="Z53" s="283"/>
      <c r="AA53" s="283"/>
      <c r="AB53" s="142">
        <f>V53+30*4</f>
        <v>42001</v>
      </c>
      <c r="AC53" s="287"/>
      <c r="AD53" s="553" t="s">
        <v>287</v>
      </c>
    </row>
    <row r="54" spans="1:30" ht="22.5" customHeight="1" x14ac:dyDescent="0.2">
      <c r="A54" s="100" t="s">
        <v>27</v>
      </c>
      <c r="B54" s="182"/>
      <c r="C54" s="445"/>
      <c r="D54" s="521"/>
      <c r="E54" s="460"/>
      <c r="F54" s="101"/>
      <c r="G54" s="128"/>
      <c r="H54" s="128"/>
      <c r="I54" s="128"/>
      <c r="J54" s="128"/>
      <c r="K54" s="154"/>
      <c r="L54" s="102">
        <v>41740</v>
      </c>
      <c r="M54" s="154" t="s">
        <v>149</v>
      </c>
      <c r="N54" s="102">
        <v>41845</v>
      </c>
      <c r="O54" s="154" t="s">
        <v>149</v>
      </c>
      <c r="P54" s="154" t="s">
        <v>149</v>
      </c>
      <c r="Q54" s="154">
        <v>41871</v>
      </c>
      <c r="R54" s="99">
        <f>Q54+25</f>
        <v>41896</v>
      </c>
      <c r="S54" s="102">
        <v>41897</v>
      </c>
      <c r="T54" s="154" t="s">
        <v>149</v>
      </c>
      <c r="U54" s="154" t="s">
        <v>149</v>
      </c>
      <c r="V54" s="102">
        <f>S54+45</f>
        <v>41942</v>
      </c>
      <c r="W54" s="281"/>
      <c r="X54" s="281"/>
      <c r="Y54" s="282"/>
      <c r="Z54" s="282"/>
      <c r="AA54" s="282"/>
      <c r="AB54" s="128"/>
      <c r="AC54" s="180"/>
      <c r="AD54" s="554"/>
    </row>
    <row r="55" spans="1:30" ht="28.5" customHeight="1" x14ac:dyDescent="0.2">
      <c r="A55" s="103" t="s">
        <v>26</v>
      </c>
      <c r="B55" s="182"/>
      <c r="C55" s="446"/>
      <c r="D55" s="521"/>
      <c r="E55" s="460"/>
      <c r="F55" s="169"/>
      <c r="G55" s="128"/>
      <c r="H55" s="128"/>
      <c r="I55" s="128"/>
      <c r="J55" s="128"/>
      <c r="K55" s="207" t="s">
        <v>248</v>
      </c>
      <c r="L55" s="102">
        <v>41841</v>
      </c>
      <c r="M55" s="154" t="s">
        <v>149</v>
      </c>
      <c r="N55" s="102">
        <v>41843</v>
      </c>
      <c r="O55" s="244" t="s">
        <v>149</v>
      </c>
      <c r="P55" s="244" t="s">
        <v>149</v>
      </c>
      <c r="Q55" s="105">
        <v>41871</v>
      </c>
      <c r="R55" s="105">
        <v>41904</v>
      </c>
      <c r="S55" s="105">
        <v>41905</v>
      </c>
      <c r="T55" s="244" t="s">
        <v>149</v>
      </c>
      <c r="U55" s="244" t="s">
        <v>149</v>
      </c>
      <c r="V55" s="302"/>
      <c r="W55" s="281"/>
      <c r="X55" s="281"/>
      <c r="Y55" s="282"/>
      <c r="Z55" s="282"/>
      <c r="AA55" s="282"/>
      <c r="AB55" s="128"/>
      <c r="AC55" s="180"/>
      <c r="AD55" s="555"/>
    </row>
    <row r="56" spans="1:30" ht="42" customHeight="1" x14ac:dyDescent="0.2">
      <c r="A56" s="103" t="s">
        <v>26</v>
      </c>
      <c r="B56" s="276"/>
      <c r="C56" s="288" t="s">
        <v>270</v>
      </c>
      <c r="D56" s="539"/>
      <c r="E56" s="402" t="s">
        <v>151</v>
      </c>
      <c r="F56" s="213"/>
      <c r="G56" s="213"/>
      <c r="H56" s="213" t="s">
        <v>4</v>
      </c>
      <c r="I56" s="213" t="s">
        <v>5</v>
      </c>
      <c r="J56" s="214" t="s">
        <v>153</v>
      </c>
      <c r="K56" s="216" t="s">
        <v>286</v>
      </c>
      <c r="L56" s="215"/>
      <c r="M56" s="216" t="s">
        <v>149</v>
      </c>
      <c r="N56" s="215"/>
      <c r="O56" s="216"/>
      <c r="P56" s="216"/>
      <c r="Q56" s="215"/>
      <c r="R56" s="215"/>
      <c r="S56" s="215"/>
      <c r="T56" s="216"/>
      <c r="U56" s="216"/>
      <c r="V56" s="403"/>
      <c r="W56" s="404"/>
      <c r="X56" s="405"/>
      <c r="Y56" s="406"/>
      <c r="Z56" s="406"/>
      <c r="AA56" s="406"/>
      <c r="AB56" s="317"/>
      <c r="AC56" s="407"/>
      <c r="AD56" s="408"/>
    </row>
    <row r="57" spans="1:30" x14ac:dyDescent="0.2">
      <c r="A57" s="96" t="s">
        <v>28</v>
      </c>
      <c r="B57" s="135"/>
      <c r="C57" s="445"/>
      <c r="D57" s="469" t="s">
        <v>231</v>
      </c>
      <c r="E57" s="469" t="s">
        <v>232</v>
      </c>
      <c r="F57" s="128"/>
      <c r="G57" s="128"/>
      <c r="H57" s="128" t="s">
        <v>4</v>
      </c>
      <c r="I57" s="128" t="s">
        <v>5</v>
      </c>
      <c r="J57" s="128" t="s">
        <v>229</v>
      </c>
      <c r="K57" s="285">
        <v>41659</v>
      </c>
      <c r="L57" s="285">
        <f>K57+28+30</f>
        <v>41717</v>
      </c>
      <c r="M57" s="285">
        <f>L57+15</f>
        <v>41732</v>
      </c>
      <c r="N57" s="285">
        <f>M57+20</f>
        <v>41752</v>
      </c>
      <c r="O57" s="285"/>
      <c r="P57" s="285">
        <f>M57+25</f>
        <v>41757</v>
      </c>
      <c r="Q57" s="285">
        <f>P57+25</f>
        <v>41782</v>
      </c>
      <c r="R57" s="285">
        <f>Q57+30</f>
        <v>41812</v>
      </c>
      <c r="S57" s="285">
        <f>R57</f>
        <v>41812</v>
      </c>
      <c r="T57" s="285">
        <f>R57+30+10</f>
        <v>41852</v>
      </c>
      <c r="U57" s="285">
        <f>T57+20</f>
        <v>41872</v>
      </c>
      <c r="V57" s="285">
        <f>U57+20</f>
        <v>41892</v>
      </c>
      <c r="W57" s="181"/>
      <c r="X57" s="137"/>
      <c r="Y57" s="135"/>
      <c r="Z57" s="135"/>
      <c r="AA57" s="135"/>
      <c r="AB57" s="286">
        <f>V57+90</f>
        <v>41982</v>
      </c>
      <c r="AC57" s="271"/>
      <c r="AD57" s="503"/>
    </row>
    <row r="58" spans="1:30" x14ac:dyDescent="0.2">
      <c r="A58" s="100" t="s">
        <v>27</v>
      </c>
      <c r="B58" s="135"/>
      <c r="C58" s="445"/>
      <c r="D58" s="469"/>
      <c r="E58" s="472"/>
      <c r="F58" s="128"/>
      <c r="G58" s="128"/>
      <c r="H58" s="128"/>
      <c r="I58" s="128"/>
      <c r="J58" s="180" t="s">
        <v>153</v>
      </c>
      <c r="K58" s="140">
        <v>41713</v>
      </c>
      <c r="L58" s="140">
        <f>K58+28+30</f>
        <v>41771</v>
      </c>
      <c r="M58" s="140" t="s">
        <v>149</v>
      </c>
      <c r="N58" s="140">
        <v>41845</v>
      </c>
      <c r="O58" s="140" t="s">
        <v>149</v>
      </c>
      <c r="P58" s="140" t="s">
        <v>149</v>
      </c>
      <c r="Q58" s="140">
        <f>L58+25+25+15</f>
        <v>41836</v>
      </c>
      <c r="R58" s="140">
        <f>Q58+30</f>
        <v>41866</v>
      </c>
      <c r="S58" s="140">
        <f>R58</f>
        <v>41866</v>
      </c>
      <c r="T58" s="140" t="s">
        <v>149</v>
      </c>
      <c r="U58" s="140" t="s">
        <v>149</v>
      </c>
      <c r="V58" s="140">
        <f>R58+60</f>
        <v>41926</v>
      </c>
      <c r="W58" s="181"/>
      <c r="X58" s="137"/>
      <c r="Y58" s="135"/>
      <c r="Z58" s="240"/>
      <c r="AA58" s="135"/>
      <c r="AB58" s="101"/>
      <c r="AC58" s="180"/>
      <c r="AD58" s="503"/>
    </row>
    <row r="59" spans="1:30" x14ac:dyDescent="0.2">
      <c r="A59" s="103" t="s">
        <v>26</v>
      </c>
      <c r="B59" s="239"/>
      <c r="C59" s="446"/>
      <c r="D59" s="469"/>
      <c r="E59" s="472"/>
      <c r="F59" s="128"/>
      <c r="G59" s="128"/>
      <c r="H59" s="128"/>
      <c r="I59" s="128"/>
      <c r="J59" s="180" t="s">
        <v>153</v>
      </c>
      <c r="K59" s="266">
        <v>41752</v>
      </c>
      <c r="L59" s="266">
        <v>41815</v>
      </c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181"/>
      <c r="X59" s="241"/>
      <c r="Y59" s="239"/>
      <c r="Z59" s="240" t="s">
        <v>249</v>
      </c>
      <c r="AA59" s="239"/>
      <c r="AB59" s="169"/>
      <c r="AC59" s="180"/>
      <c r="AD59" s="503"/>
    </row>
    <row r="60" spans="1:30" x14ac:dyDescent="0.2">
      <c r="A60" s="96" t="s">
        <v>28</v>
      </c>
      <c r="B60" s="239"/>
      <c r="C60" s="444" t="s">
        <v>270</v>
      </c>
      <c r="D60" s="469"/>
      <c r="E60" s="472"/>
      <c r="F60" s="267"/>
      <c r="G60" s="267"/>
      <c r="H60" s="267"/>
      <c r="I60" s="267"/>
      <c r="J60" s="267" t="s">
        <v>229</v>
      </c>
      <c r="K60" s="156" t="s">
        <v>149</v>
      </c>
      <c r="L60" s="156">
        <v>41815</v>
      </c>
      <c r="M60" s="156" t="s">
        <v>149</v>
      </c>
      <c r="N60" s="156">
        <v>41842</v>
      </c>
      <c r="O60" s="143" t="s">
        <v>149</v>
      </c>
      <c r="P60" s="143" t="s">
        <v>149</v>
      </c>
      <c r="Q60" s="143">
        <v>41844</v>
      </c>
      <c r="R60" s="143">
        <f>Q60+25</f>
        <v>41869</v>
      </c>
      <c r="S60" s="143">
        <f>R60+1</f>
        <v>41870</v>
      </c>
      <c r="T60" s="143" t="s">
        <v>149</v>
      </c>
      <c r="U60" s="143" t="s">
        <v>149</v>
      </c>
      <c r="V60" s="143">
        <f>S60+45</f>
        <v>41915</v>
      </c>
      <c r="W60" s="270"/>
      <c r="X60" s="264"/>
      <c r="Y60" s="489" t="s">
        <v>289</v>
      </c>
      <c r="Z60" s="261"/>
      <c r="AA60" s="263"/>
      <c r="AB60" s="267"/>
      <c r="AC60" s="267"/>
      <c r="AD60" s="503"/>
    </row>
    <row r="61" spans="1:30" x14ac:dyDescent="0.2">
      <c r="A61" s="100" t="s">
        <v>27</v>
      </c>
      <c r="B61" s="262"/>
      <c r="C61" s="445"/>
      <c r="D61" s="469"/>
      <c r="E61" s="472"/>
      <c r="F61" s="128"/>
      <c r="G61" s="128"/>
      <c r="H61" s="128"/>
      <c r="I61" s="128"/>
      <c r="J61" s="128"/>
      <c r="K61" s="271"/>
      <c r="L61" s="273">
        <v>41815</v>
      </c>
      <c r="M61" s="274"/>
      <c r="N61" s="274">
        <v>41842</v>
      </c>
      <c r="O61" s="272" t="s">
        <v>149</v>
      </c>
      <c r="P61" s="247" t="s">
        <v>149</v>
      </c>
      <c r="Q61" s="247">
        <v>41844</v>
      </c>
      <c r="R61" s="247"/>
      <c r="S61" s="247"/>
      <c r="T61" s="247"/>
      <c r="U61" s="247"/>
      <c r="V61" s="247"/>
      <c r="W61" s="181"/>
      <c r="X61" s="260"/>
      <c r="Y61" s="490"/>
      <c r="Z61" s="265"/>
      <c r="AA61" s="262"/>
      <c r="AB61" s="178">
        <v>42078</v>
      </c>
      <c r="AC61" s="128"/>
      <c r="AD61" s="503"/>
    </row>
    <row r="62" spans="1:30" ht="37.5" customHeight="1" x14ac:dyDescent="0.2">
      <c r="A62" s="103" t="s">
        <v>26</v>
      </c>
      <c r="B62" s="135"/>
      <c r="C62" s="445"/>
      <c r="D62" s="470"/>
      <c r="E62" s="473"/>
      <c r="F62" s="259"/>
      <c r="G62" s="259"/>
      <c r="H62" s="259"/>
      <c r="I62" s="259"/>
      <c r="J62" s="259"/>
      <c r="K62" s="268"/>
      <c r="L62" s="268">
        <v>41815</v>
      </c>
      <c r="M62" s="269"/>
      <c r="N62" s="246">
        <v>41843</v>
      </c>
      <c r="O62" s="269" t="s">
        <v>149</v>
      </c>
      <c r="P62" s="268" t="s">
        <v>149</v>
      </c>
      <c r="Q62" s="268">
        <v>41856</v>
      </c>
      <c r="R62" s="268">
        <v>41884</v>
      </c>
      <c r="S62" s="268">
        <v>41885</v>
      </c>
      <c r="T62" s="269" t="s">
        <v>149</v>
      </c>
      <c r="U62" s="269" t="s">
        <v>149</v>
      </c>
      <c r="V62" s="275">
        <v>41942</v>
      </c>
      <c r="W62" s="280"/>
      <c r="X62" s="292" t="s">
        <v>223</v>
      </c>
      <c r="Y62" s="491"/>
      <c r="Z62" s="277" t="s">
        <v>290</v>
      </c>
      <c r="AA62" s="277" t="s">
        <v>222</v>
      </c>
      <c r="AB62" s="104"/>
      <c r="AC62" s="259"/>
      <c r="AD62" s="504"/>
    </row>
    <row r="63" spans="1:30" ht="18" x14ac:dyDescent="0.2">
      <c r="A63" s="24" t="s">
        <v>28</v>
      </c>
      <c r="B63" s="444"/>
      <c r="C63" s="444"/>
      <c r="D63" s="450" t="s">
        <v>184</v>
      </c>
      <c r="E63" s="447" t="s">
        <v>267</v>
      </c>
      <c r="F63" s="86"/>
      <c r="G63" s="86"/>
      <c r="H63" s="86"/>
      <c r="I63" s="86"/>
      <c r="J63" s="87"/>
      <c r="K63" s="90" t="s">
        <v>187</v>
      </c>
      <c r="L63" s="90" t="s">
        <v>187</v>
      </c>
      <c r="M63" s="90" t="s">
        <v>187</v>
      </c>
      <c r="N63" s="90" t="s">
        <v>187</v>
      </c>
      <c r="O63" s="90" t="s">
        <v>187</v>
      </c>
      <c r="P63" s="90" t="s">
        <v>187</v>
      </c>
      <c r="Q63" s="90" t="s">
        <v>187</v>
      </c>
      <c r="R63" s="90" t="s">
        <v>187</v>
      </c>
      <c r="S63" s="90"/>
      <c r="T63" s="90" t="s">
        <v>187</v>
      </c>
      <c r="U63" s="90" t="s">
        <v>187</v>
      </c>
      <c r="V63" s="453" t="s">
        <v>187</v>
      </c>
      <c r="W63" s="456"/>
      <c r="X63" s="456"/>
      <c r="Y63" s="444"/>
      <c r="Z63" s="132"/>
      <c r="AA63" s="444"/>
      <c r="AB63" s="87" t="s">
        <v>156</v>
      </c>
      <c r="AC63" s="193"/>
      <c r="AD63" s="441"/>
    </row>
    <row r="64" spans="1:30" ht="18" x14ac:dyDescent="0.2">
      <c r="A64" s="26" t="s">
        <v>27</v>
      </c>
      <c r="B64" s="445"/>
      <c r="C64" s="445"/>
      <c r="D64" s="451"/>
      <c r="E64" s="448"/>
      <c r="F64" s="88"/>
      <c r="G64" s="88"/>
      <c r="H64" s="88"/>
      <c r="I64" s="88"/>
      <c r="J64" s="88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454"/>
      <c r="W64" s="457"/>
      <c r="X64" s="457"/>
      <c r="Y64" s="445"/>
      <c r="Z64" s="133"/>
      <c r="AA64" s="445"/>
      <c r="AB64" s="88"/>
      <c r="AC64" s="194"/>
      <c r="AD64" s="442"/>
    </row>
    <row r="65" spans="1:44" ht="39" customHeight="1" x14ac:dyDescent="0.2">
      <c r="A65" s="27" t="s">
        <v>26</v>
      </c>
      <c r="B65" s="446"/>
      <c r="C65" s="446"/>
      <c r="D65" s="452"/>
      <c r="E65" s="449"/>
      <c r="F65" s="89"/>
      <c r="G65" s="89"/>
      <c r="H65" s="89"/>
      <c r="I65" s="89"/>
      <c r="J65" s="89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455"/>
      <c r="W65" s="458"/>
      <c r="X65" s="458"/>
      <c r="Y65" s="446"/>
      <c r="Z65" s="134"/>
      <c r="AA65" s="446"/>
      <c r="AB65" s="89"/>
      <c r="AC65" s="195"/>
      <c r="AD65" s="443"/>
    </row>
    <row r="66" spans="1:44" ht="18" x14ac:dyDescent="0.2">
      <c r="A66" s="24" t="s">
        <v>28</v>
      </c>
      <c r="B66" s="444"/>
      <c r="C66" s="444"/>
      <c r="D66" s="450" t="s">
        <v>185</v>
      </c>
      <c r="E66" s="447" t="s">
        <v>267</v>
      </c>
      <c r="F66" s="86"/>
      <c r="G66" s="86"/>
      <c r="H66" s="86"/>
      <c r="I66" s="86"/>
      <c r="J66" s="87"/>
      <c r="K66" s="90" t="s">
        <v>187</v>
      </c>
      <c r="L66" s="90" t="s">
        <v>187</v>
      </c>
      <c r="M66" s="90" t="s">
        <v>187</v>
      </c>
      <c r="N66" s="90" t="s">
        <v>187</v>
      </c>
      <c r="O66" s="90" t="s">
        <v>187</v>
      </c>
      <c r="P66" s="90" t="s">
        <v>187</v>
      </c>
      <c r="Q66" s="90" t="s">
        <v>187</v>
      </c>
      <c r="R66" s="90" t="s">
        <v>187</v>
      </c>
      <c r="S66" s="90"/>
      <c r="T66" s="90" t="s">
        <v>187</v>
      </c>
      <c r="U66" s="90" t="s">
        <v>187</v>
      </c>
      <c r="V66" s="453" t="s">
        <v>187</v>
      </c>
      <c r="W66" s="456"/>
      <c r="X66" s="456"/>
      <c r="Y66" s="444"/>
      <c r="Z66" s="132"/>
      <c r="AA66" s="444"/>
      <c r="AB66" s="87" t="s">
        <v>156</v>
      </c>
      <c r="AC66" s="193"/>
      <c r="AD66" s="441"/>
    </row>
    <row r="67" spans="1:44" ht="18" x14ac:dyDescent="0.2">
      <c r="A67" s="26" t="s">
        <v>27</v>
      </c>
      <c r="B67" s="445"/>
      <c r="C67" s="445"/>
      <c r="D67" s="451"/>
      <c r="E67" s="448"/>
      <c r="F67" s="88"/>
      <c r="G67" s="88"/>
      <c r="H67" s="88"/>
      <c r="I67" s="88"/>
      <c r="J67" s="88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454"/>
      <c r="W67" s="457"/>
      <c r="X67" s="457"/>
      <c r="Y67" s="445"/>
      <c r="Z67" s="133"/>
      <c r="AA67" s="445"/>
      <c r="AB67" s="88"/>
      <c r="AC67" s="194"/>
      <c r="AD67" s="442"/>
    </row>
    <row r="68" spans="1:44" ht="30" customHeight="1" x14ac:dyDescent="0.2">
      <c r="A68" s="27" t="s">
        <v>26</v>
      </c>
      <c r="B68" s="446"/>
      <c r="C68" s="446"/>
      <c r="D68" s="452"/>
      <c r="E68" s="449"/>
      <c r="F68" s="89"/>
      <c r="G68" s="89"/>
      <c r="H68" s="89"/>
      <c r="I68" s="89"/>
      <c r="J68" s="89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455"/>
      <c r="W68" s="458"/>
      <c r="X68" s="458"/>
      <c r="Y68" s="446"/>
      <c r="Z68" s="134"/>
      <c r="AA68" s="446"/>
      <c r="AB68" s="89"/>
      <c r="AC68" s="195"/>
      <c r="AD68" s="443"/>
    </row>
    <row r="69" spans="1:44" ht="18" x14ac:dyDescent="0.2">
      <c r="A69" s="24" t="s">
        <v>28</v>
      </c>
      <c r="B69" s="444"/>
      <c r="C69" s="444"/>
      <c r="D69" s="450" t="s">
        <v>186</v>
      </c>
      <c r="E69" s="447" t="s">
        <v>267</v>
      </c>
      <c r="F69" s="86"/>
      <c r="G69" s="86"/>
      <c r="H69" s="86"/>
      <c r="I69" s="86"/>
      <c r="J69" s="86"/>
      <c r="K69" s="90" t="s">
        <v>187</v>
      </c>
      <c r="L69" s="90" t="s">
        <v>187</v>
      </c>
      <c r="M69" s="90" t="s">
        <v>187</v>
      </c>
      <c r="N69" s="90" t="s">
        <v>187</v>
      </c>
      <c r="O69" s="90" t="s">
        <v>187</v>
      </c>
      <c r="P69" s="90" t="s">
        <v>187</v>
      </c>
      <c r="Q69" s="90" t="s">
        <v>187</v>
      </c>
      <c r="R69" s="90" t="s">
        <v>187</v>
      </c>
      <c r="S69" s="90"/>
      <c r="T69" s="90" t="s">
        <v>187</v>
      </c>
      <c r="U69" s="90" t="s">
        <v>187</v>
      </c>
      <c r="V69" s="453" t="s">
        <v>187</v>
      </c>
      <c r="W69" s="456"/>
      <c r="X69" s="456"/>
      <c r="Y69" s="444"/>
      <c r="Z69" s="132"/>
      <c r="AA69" s="444"/>
      <c r="AB69" s="87" t="s">
        <v>156</v>
      </c>
      <c r="AC69" s="193"/>
      <c r="AD69" s="441"/>
    </row>
    <row r="70" spans="1:44" ht="18" x14ac:dyDescent="0.2">
      <c r="A70" s="26" t="s">
        <v>27</v>
      </c>
      <c r="B70" s="445"/>
      <c r="C70" s="445"/>
      <c r="D70" s="451"/>
      <c r="E70" s="448"/>
      <c r="F70" s="88"/>
      <c r="G70" s="88"/>
      <c r="H70" s="88"/>
      <c r="I70" s="88"/>
      <c r="J70" s="88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454"/>
      <c r="W70" s="457"/>
      <c r="X70" s="457"/>
      <c r="Y70" s="445"/>
      <c r="Z70" s="133"/>
      <c r="AA70" s="445"/>
      <c r="AB70" s="88"/>
      <c r="AC70" s="194"/>
      <c r="AD70" s="442"/>
    </row>
    <row r="71" spans="1:44" ht="32.25" customHeight="1" x14ac:dyDescent="0.2">
      <c r="A71" s="27" t="s">
        <v>26</v>
      </c>
      <c r="B71" s="446"/>
      <c r="C71" s="446"/>
      <c r="D71" s="452"/>
      <c r="E71" s="449"/>
      <c r="F71" s="89"/>
      <c r="G71" s="89"/>
      <c r="H71" s="89"/>
      <c r="I71" s="89"/>
      <c r="J71" s="89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455"/>
      <c r="W71" s="458"/>
      <c r="X71" s="458"/>
      <c r="Y71" s="446"/>
      <c r="Z71" s="134"/>
      <c r="AA71" s="446"/>
      <c r="AB71" s="89"/>
      <c r="AC71" s="195"/>
      <c r="AD71" s="443"/>
    </row>
    <row r="72" spans="1:44" x14ac:dyDescent="0.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130"/>
      <c r="T72" s="77"/>
      <c r="U72" s="77"/>
      <c r="V72" s="77"/>
      <c r="W72" s="77"/>
      <c r="X72" s="77"/>
      <c r="Y72" s="77"/>
      <c r="Z72" s="139"/>
      <c r="AA72" s="77"/>
      <c r="AB72" s="77"/>
      <c r="AC72" s="183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</row>
    <row r="73" spans="1:44" ht="18.75" x14ac:dyDescent="0.3">
      <c r="A73" s="77"/>
      <c r="B73" s="77"/>
      <c r="C73" s="77"/>
      <c r="D73" s="77"/>
      <c r="E73" s="82" t="s">
        <v>187</v>
      </c>
      <c r="F73" s="83" t="s">
        <v>268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4"/>
      <c r="U73" s="84"/>
      <c r="V73" s="84"/>
      <c r="W73" s="84"/>
      <c r="X73" s="84"/>
      <c r="AA73" s="85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</row>
    <row r="74" spans="1:44" x14ac:dyDescent="0.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130"/>
      <c r="T74" s="77"/>
      <c r="U74" s="77"/>
      <c r="V74" s="77"/>
      <c r="W74" s="77"/>
      <c r="X74" s="77"/>
      <c r="Y74" s="77"/>
      <c r="Z74" s="139"/>
      <c r="AA74" s="77"/>
      <c r="AB74" s="77"/>
      <c r="AC74" s="183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</row>
    <row r="75" spans="1:44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130"/>
      <c r="T75" s="77"/>
      <c r="U75" s="77"/>
      <c r="V75" s="77"/>
      <c r="W75" s="77"/>
      <c r="X75" s="77"/>
      <c r="Y75" s="77"/>
      <c r="Z75" s="139"/>
      <c r="AA75" s="77"/>
      <c r="AB75" s="77"/>
      <c r="AC75" s="183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</row>
    <row r="76" spans="1:44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130"/>
      <c r="T76" s="77"/>
      <c r="U76" s="77"/>
      <c r="V76" s="77"/>
      <c r="W76" s="77"/>
      <c r="X76" s="77"/>
      <c r="Y76" s="77"/>
      <c r="Z76" s="139"/>
      <c r="AA76" s="77"/>
      <c r="AB76" s="77"/>
      <c r="AC76" s="183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</row>
    <row r="77" spans="1:44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130"/>
      <c r="T77" s="77"/>
      <c r="U77" s="77"/>
      <c r="V77" s="77"/>
      <c r="W77" s="77"/>
      <c r="X77" s="77"/>
      <c r="Y77" s="77"/>
      <c r="Z77" s="139"/>
      <c r="AA77" s="77"/>
      <c r="AB77" s="77"/>
      <c r="AC77" s="183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</row>
    <row r="78" spans="1:44" x14ac:dyDescent="0.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130"/>
      <c r="T78" s="77"/>
      <c r="U78" s="77"/>
      <c r="V78" s="77"/>
      <c r="W78" s="77"/>
      <c r="X78" s="77"/>
      <c r="Y78" s="77"/>
      <c r="Z78" s="139"/>
      <c r="AA78" s="77"/>
      <c r="AB78" s="77"/>
      <c r="AC78" s="183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</row>
    <row r="79" spans="1:44" x14ac:dyDescent="0.2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130"/>
      <c r="T79" s="77"/>
      <c r="U79" s="77"/>
      <c r="V79" s="77"/>
      <c r="W79" s="77"/>
      <c r="X79" s="77"/>
      <c r="Y79" s="77"/>
      <c r="Z79" s="139"/>
      <c r="AA79" s="77"/>
      <c r="AB79" s="77"/>
      <c r="AC79" s="183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</row>
    <row r="80" spans="1:44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130"/>
      <c r="T80" s="77"/>
      <c r="U80" s="77"/>
      <c r="V80" s="77"/>
      <c r="W80" s="77"/>
      <c r="X80" s="77"/>
      <c r="Y80" s="77"/>
      <c r="Z80" s="139"/>
      <c r="AA80" s="77"/>
      <c r="AB80" s="77"/>
      <c r="AC80" s="183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</row>
    <row r="81" spans="1:44" x14ac:dyDescent="0.2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130"/>
      <c r="T81" s="77"/>
      <c r="U81" s="77"/>
      <c r="V81" s="77"/>
      <c r="W81" s="77"/>
      <c r="X81" s="77"/>
      <c r="Y81" s="77"/>
      <c r="Z81" s="139"/>
      <c r="AA81" s="77"/>
      <c r="AB81" s="77"/>
      <c r="AC81" s="183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</row>
    <row r="82" spans="1:44" x14ac:dyDescent="0.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130"/>
      <c r="T82" s="77"/>
      <c r="U82" s="77"/>
      <c r="V82" s="77"/>
      <c r="W82" s="77"/>
      <c r="X82" s="77"/>
      <c r="Y82" s="77"/>
      <c r="Z82" s="139"/>
      <c r="AA82" s="77"/>
      <c r="AB82" s="77"/>
      <c r="AC82" s="183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</row>
    <row r="83" spans="1:44" x14ac:dyDescent="0.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130"/>
      <c r="T83" s="77"/>
      <c r="U83" s="77"/>
      <c r="V83" s="77"/>
      <c r="W83" s="77"/>
      <c r="X83" s="77"/>
      <c r="Y83" s="77"/>
      <c r="Z83" s="139"/>
      <c r="AA83" s="77"/>
      <c r="AB83" s="77"/>
      <c r="AC83" s="183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</row>
    <row r="84" spans="1:44" x14ac:dyDescent="0.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151"/>
      <c r="Q84" s="151"/>
      <c r="R84" s="151"/>
      <c r="S84" s="207"/>
      <c r="T84" s="207"/>
      <c r="U84" s="151"/>
      <c r="V84" s="181"/>
      <c r="W84" s="241"/>
      <c r="X84" s="239"/>
      <c r="Y84" s="239"/>
      <c r="Z84" s="239"/>
      <c r="AA84" s="101"/>
      <c r="AB84" s="77"/>
      <c r="AC84" s="183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</row>
    <row r="85" spans="1:44" x14ac:dyDescent="0.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130"/>
      <c r="T85" s="77"/>
      <c r="U85" s="77"/>
      <c r="V85" s="77"/>
      <c r="W85" s="77"/>
      <c r="X85" s="77"/>
      <c r="Y85" s="77"/>
      <c r="Z85" s="139"/>
      <c r="AA85" s="77"/>
      <c r="AB85" s="77"/>
      <c r="AC85" s="183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</row>
    <row r="86" spans="1:44" x14ac:dyDescent="0.2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130"/>
      <c r="T86" s="77"/>
      <c r="U86" s="77"/>
      <c r="V86" s="77"/>
      <c r="W86" s="77"/>
      <c r="X86" s="77"/>
      <c r="Y86" s="77"/>
      <c r="Z86" s="139"/>
      <c r="AA86" s="77"/>
      <c r="AB86" s="77"/>
      <c r="AC86" s="183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</row>
    <row r="87" spans="1:44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130"/>
      <c r="T87" s="77"/>
      <c r="U87" s="77"/>
      <c r="V87" s="77"/>
      <c r="W87" s="77"/>
      <c r="X87" s="77"/>
      <c r="Y87" s="77"/>
      <c r="Z87" s="139"/>
      <c r="AA87" s="77"/>
      <c r="AB87" s="77"/>
      <c r="AC87" s="183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</row>
    <row r="88" spans="1:44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130"/>
      <c r="T88" s="77"/>
      <c r="U88" s="77"/>
      <c r="V88" s="77"/>
      <c r="W88" s="77"/>
      <c r="X88" s="77"/>
      <c r="Y88" s="77"/>
      <c r="Z88" s="139"/>
      <c r="AA88" s="77"/>
      <c r="AB88" s="77"/>
      <c r="AC88" s="183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</row>
    <row r="89" spans="1:44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130"/>
      <c r="T89" s="77"/>
      <c r="U89" s="77"/>
      <c r="V89" s="77"/>
      <c r="W89" s="77"/>
      <c r="X89" s="77"/>
      <c r="Y89" s="77"/>
      <c r="Z89" s="139"/>
      <c r="AA89" s="77"/>
      <c r="AB89" s="77"/>
      <c r="AC89" s="183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</row>
    <row r="90" spans="1:44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130"/>
      <c r="T90" s="77"/>
      <c r="U90" s="77"/>
      <c r="V90" s="77"/>
      <c r="W90" s="77"/>
      <c r="X90" s="77"/>
      <c r="Y90" s="77"/>
      <c r="Z90" s="139"/>
      <c r="AA90" s="77"/>
      <c r="AB90" s="77"/>
      <c r="AC90" s="183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</row>
    <row r="91" spans="1:44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130"/>
      <c r="T91" s="77"/>
      <c r="U91" s="77"/>
      <c r="V91" s="77"/>
      <c r="W91" s="77"/>
      <c r="X91" s="77"/>
      <c r="Y91" s="77"/>
      <c r="Z91" s="139"/>
      <c r="AA91" s="77"/>
      <c r="AB91" s="77"/>
      <c r="AC91" s="183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</row>
    <row r="92" spans="1:44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130"/>
      <c r="T92" s="77"/>
      <c r="U92" s="77"/>
      <c r="V92" s="77"/>
      <c r="W92" s="77"/>
      <c r="X92" s="77"/>
      <c r="Y92" s="77"/>
      <c r="Z92" s="139"/>
      <c r="AA92" s="77"/>
      <c r="AB92" s="77"/>
      <c r="AC92" s="183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</row>
    <row r="93" spans="1:44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130"/>
      <c r="T93" s="77"/>
      <c r="U93" s="77"/>
      <c r="V93" s="77"/>
      <c r="W93" s="77"/>
      <c r="X93" s="77"/>
      <c r="Y93" s="77"/>
      <c r="Z93" s="139"/>
      <c r="AA93" s="77"/>
      <c r="AB93" s="77"/>
      <c r="AC93" s="183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</row>
    <row r="94" spans="1:44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130"/>
      <c r="T94" s="77"/>
      <c r="U94" s="77"/>
      <c r="V94" s="77"/>
      <c r="W94" s="77"/>
      <c r="X94" s="77"/>
      <c r="Y94" s="77"/>
      <c r="Z94" s="139"/>
      <c r="AA94" s="77"/>
      <c r="AB94" s="77"/>
      <c r="AC94" s="183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</row>
    <row r="95" spans="1:44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130"/>
      <c r="T95" s="77"/>
      <c r="U95" s="77"/>
      <c r="V95" s="77"/>
      <c r="W95" s="77"/>
      <c r="X95" s="77"/>
      <c r="Y95" s="77"/>
      <c r="Z95" s="139"/>
      <c r="AA95" s="77"/>
      <c r="AB95" s="77"/>
      <c r="AC95" s="183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</row>
    <row r="96" spans="1:44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130"/>
      <c r="T96" s="77"/>
      <c r="U96" s="77"/>
      <c r="V96" s="77"/>
      <c r="W96" s="77"/>
      <c r="X96" s="77"/>
      <c r="Y96" s="77"/>
      <c r="Z96" s="139"/>
      <c r="AA96" s="77"/>
      <c r="AB96" s="77"/>
      <c r="AC96" s="183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</row>
    <row r="97" spans="1:44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130"/>
      <c r="T97" s="77"/>
      <c r="U97" s="77"/>
      <c r="V97" s="77"/>
      <c r="W97" s="77"/>
      <c r="X97" s="77"/>
      <c r="Y97" s="77"/>
      <c r="Z97" s="139"/>
      <c r="AA97" s="77"/>
      <c r="AB97" s="77"/>
      <c r="AC97" s="183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</row>
    <row r="98" spans="1:44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130"/>
      <c r="T98" s="77"/>
      <c r="U98" s="77"/>
      <c r="V98" s="77"/>
      <c r="W98" s="77"/>
      <c r="X98" s="77"/>
      <c r="Y98" s="77"/>
      <c r="Z98" s="139"/>
      <c r="AA98" s="77"/>
      <c r="AB98" s="77"/>
      <c r="AC98" s="183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</row>
    <row r="99" spans="1:44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130"/>
      <c r="T99" s="77"/>
      <c r="U99" s="77"/>
      <c r="V99" s="77"/>
      <c r="W99" s="77"/>
      <c r="X99" s="77"/>
      <c r="Y99" s="77"/>
      <c r="Z99" s="139"/>
      <c r="AA99" s="77"/>
      <c r="AB99" s="77"/>
      <c r="AC99" s="183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</row>
    <row r="100" spans="1:44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130"/>
      <c r="T100" s="77"/>
      <c r="U100" s="77"/>
      <c r="V100" s="77"/>
      <c r="W100" s="77"/>
      <c r="X100" s="77"/>
      <c r="Y100" s="77"/>
      <c r="Z100" s="139"/>
      <c r="AA100" s="77"/>
      <c r="AB100" s="77"/>
      <c r="AC100" s="183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</row>
    <row r="101" spans="1:44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130"/>
      <c r="T101" s="77"/>
      <c r="U101" s="77"/>
      <c r="V101" s="77"/>
      <c r="W101" s="77"/>
      <c r="X101" s="77"/>
      <c r="Y101" s="77"/>
      <c r="Z101" s="139"/>
      <c r="AA101" s="77"/>
      <c r="AB101" s="77"/>
      <c r="AC101" s="183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</row>
    <row r="102" spans="1:44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130"/>
      <c r="T102" s="77"/>
      <c r="U102" s="77"/>
      <c r="V102" s="77"/>
      <c r="W102" s="77"/>
      <c r="X102" s="77"/>
      <c r="Y102" s="77"/>
      <c r="Z102" s="139"/>
      <c r="AA102" s="77"/>
      <c r="AB102" s="77"/>
      <c r="AC102" s="183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</row>
    <row r="103" spans="1:44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130"/>
      <c r="T103" s="77"/>
      <c r="U103" s="77"/>
      <c r="V103" s="77"/>
      <c r="W103" s="77"/>
      <c r="X103" s="77"/>
      <c r="Y103" s="77"/>
      <c r="Z103" s="139"/>
      <c r="AA103" s="77"/>
      <c r="AB103" s="77"/>
      <c r="AC103" s="183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</row>
  </sheetData>
  <mergeCells count="171">
    <mergeCell ref="D53:D56"/>
    <mergeCell ref="Y60:Y62"/>
    <mergeCell ref="D47:D49"/>
    <mergeCell ref="Z23:Z25"/>
    <mergeCell ref="D20:D25"/>
    <mergeCell ref="E20:E25"/>
    <mergeCell ref="AD20:AD22"/>
    <mergeCell ref="Y11:Y13"/>
    <mergeCell ref="AD11:AD13"/>
    <mergeCell ref="AA14:AA16"/>
    <mergeCell ref="AD14:AD16"/>
    <mergeCell ref="AA11:AA13"/>
    <mergeCell ref="AD23:AD25"/>
    <mergeCell ref="E14:E16"/>
    <mergeCell ref="W14:W16"/>
    <mergeCell ref="AD53:AD55"/>
    <mergeCell ref="W50:W52"/>
    <mergeCell ref="W47:W49"/>
    <mergeCell ref="W41:W43"/>
    <mergeCell ref="X41:X43"/>
    <mergeCell ref="AA44:AA46"/>
    <mergeCell ref="AD44:AD46"/>
    <mergeCell ref="Z11:Z13"/>
    <mergeCell ref="D11:D13"/>
    <mergeCell ref="W8:W10"/>
    <mergeCell ref="X8:X10"/>
    <mergeCell ref="Y8:Y10"/>
    <mergeCell ref="Z8:Z10"/>
    <mergeCell ref="AA8:AA10"/>
    <mergeCell ref="AD8:AD10"/>
    <mergeCell ref="AD38:AD40"/>
    <mergeCell ref="K38:U38"/>
    <mergeCell ref="B35:B37"/>
    <mergeCell ref="C35:C37"/>
    <mergeCell ref="D35:D37"/>
    <mergeCell ref="W35:W37"/>
    <mergeCell ref="X35:X37"/>
    <mergeCell ref="Y35:Y37"/>
    <mergeCell ref="AA35:AA37"/>
    <mergeCell ref="AD35:AD37"/>
    <mergeCell ref="E35:E37"/>
    <mergeCell ref="B38:B40"/>
    <mergeCell ref="C38:C40"/>
    <mergeCell ref="D38:D40"/>
    <mergeCell ref="Z35:Z37"/>
    <mergeCell ref="E38:E40"/>
    <mergeCell ref="W38:W40"/>
    <mergeCell ref="Z14:Z16"/>
    <mergeCell ref="Z20:Z22"/>
    <mergeCell ref="X20:X22"/>
    <mergeCell ref="Y20:Y22"/>
    <mergeCell ref="AA20:AA22"/>
    <mergeCell ref="X14:X16"/>
    <mergeCell ref="Y14:Y16"/>
    <mergeCell ref="W20:W22"/>
    <mergeCell ref="X44:X46"/>
    <mergeCell ref="Y44:Y46"/>
    <mergeCell ref="Y38:Y40"/>
    <mergeCell ref="AA38:AA40"/>
    <mergeCell ref="Y32:Y34"/>
    <mergeCell ref="AA32:AA34"/>
    <mergeCell ref="W26:W28"/>
    <mergeCell ref="X26:X28"/>
    <mergeCell ref="Y26:Y28"/>
    <mergeCell ref="AA26:AA28"/>
    <mergeCell ref="AD32:AD34"/>
    <mergeCell ref="E32:E34"/>
    <mergeCell ref="D32:D34"/>
    <mergeCell ref="W32:W34"/>
    <mergeCell ref="AD29:AD31"/>
    <mergeCell ref="B63:B65"/>
    <mergeCell ref="C63:C65"/>
    <mergeCell ref="D63:D65"/>
    <mergeCell ref="V63:V65"/>
    <mergeCell ref="W63:W65"/>
    <mergeCell ref="X63:X65"/>
    <mergeCell ref="Y63:Y65"/>
    <mergeCell ref="AA63:AA65"/>
    <mergeCell ref="Y29:Y31"/>
    <mergeCell ref="AA29:AA31"/>
    <mergeCell ref="E29:E31"/>
    <mergeCell ref="D57:D62"/>
    <mergeCell ref="E57:E62"/>
    <mergeCell ref="X47:X49"/>
    <mergeCell ref="Y47:Y49"/>
    <mergeCell ref="Y41:Y43"/>
    <mergeCell ref="C44:C46"/>
    <mergeCell ref="D44:D46"/>
    <mergeCell ref="W44:W46"/>
    <mergeCell ref="E47:E49"/>
    <mergeCell ref="AA41:AA43"/>
    <mergeCell ref="AD57:AD62"/>
    <mergeCell ref="AD41:AD43"/>
    <mergeCell ref="AA47:AA49"/>
    <mergeCell ref="AD47:AD49"/>
    <mergeCell ref="X50:X52"/>
    <mergeCell ref="Y50:Y52"/>
    <mergeCell ref="AA50:AA52"/>
    <mergeCell ref="AD50:AD52"/>
    <mergeCell ref="E53:E55"/>
    <mergeCell ref="E50:E52"/>
    <mergeCell ref="E44:E46"/>
    <mergeCell ref="M3:R4"/>
    <mergeCell ref="B29:B31"/>
    <mergeCell ref="C29:C31"/>
    <mergeCell ref="N6:P6"/>
    <mergeCell ref="B8:B10"/>
    <mergeCell ref="C8:C10"/>
    <mergeCell ref="D8:D10"/>
    <mergeCell ref="E8:E10"/>
    <mergeCell ref="N9:O9"/>
    <mergeCell ref="B11:B13"/>
    <mergeCell ref="C11:C13"/>
    <mergeCell ref="B14:B16"/>
    <mergeCell ref="C14:C16"/>
    <mergeCell ref="B26:B28"/>
    <mergeCell ref="C26:C28"/>
    <mergeCell ref="D26:D28"/>
    <mergeCell ref="E26:E28"/>
    <mergeCell ref="B17:B19"/>
    <mergeCell ref="C17:C19"/>
    <mergeCell ref="D17:D19"/>
    <mergeCell ref="E17:E19"/>
    <mergeCell ref="X11:X13"/>
    <mergeCell ref="W11:W13"/>
    <mergeCell ref="E11:E13"/>
    <mergeCell ref="C53:C55"/>
    <mergeCell ref="C57:C59"/>
    <mergeCell ref="C60:C62"/>
    <mergeCell ref="B41:B43"/>
    <mergeCell ref="C41:C43"/>
    <mergeCell ref="D41:D43"/>
    <mergeCell ref="B50:B52"/>
    <mergeCell ref="B44:B46"/>
    <mergeCell ref="D50:D52"/>
    <mergeCell ref="B47:B49"/>
    <mergeCell ref="C47:C49"/>
    <mergeCell ref="B32:B34"/>
    <mergeCell ref="C32:C34"/>
    <mergeCell ref="X32:X34"/>
    <mergeCell ref="D29:D31"/>
    <mergeCell ref="W29:W31"/>
    <mergeCell ref="X29:X31"/>
    <mergeCell ref="X38:X40"/>
    <mergeCell ref="B20:B25"/>
    <mergeCell ref="C50:C52"/>
    <mergeCell ref="D14:D16"/>
    <mergeCell ref="AD26:AD28"/>
    <mergeCell ref="Y69:Y71"/>
    <mergeCell ref="AD69:AD71"/>
    <mergeCell ref="E69:E71"/>
    <mergeCell ref="B66:B68"/>
    <mergeCell ref="C66:C68"/>
    <mergeCell ref="D66:D68"/>
    <mergeCell ref="V66:V68"/>
    <mergeCell ref="W66:W68"/>
    <mergeCell ref="X66:X68"/>
    <mergeCell ref="Y66:Y68"/>
    <mergeCell ref="AA66:AA68"/>
    <mergeCell ref="AD66:AD68"/>
    <mergeCell ref="E66:E68"/>
    <mergeCell ref="AA69:AA71"/>
    <mergeCell ref="B69:B71"/>
    <mergeCell ref="C69:C71"/>
    <mergeCell ref="D69:D71"/>
    <mergeCell ref="V69:V71"/>
    <mergeCell ref="W69:W71"/>
    <mergeCell ref="X69:X71"/>
    <mergeCell ref="AD63:AD65"/>
    <mergeCell ref="E63:E65"/>
    <mergeCell ref="E41:E43"/>
  </mergeCells>
  <phoneticPr fontId="3" type="noConversion"/>
  <dataValidations count="2">
    <dataValidation type="list" allowBlank="1" showInputMessage="1" showErrorMessage="1" sqref="I59968:I62666 H74:H62666 H8:H72">
      <formula1>priorpost</formula1>
    </dataValidation>
    <dataValidation type="list" allowBlank="1" showInputMessage="1" showErrorMessage="1" sqref="I74:I59967 I8:I72">
      <formula1>fi</formula1>
    </dataValidation>
  </dataValidations>
  <pageMargins left="0.75" right="0.75" top="1" bottom="1" header="0.5" footer="0.5"/>
  <pageSetup scale="3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AE95"/>
  <sheetViews>
    <sheetView showGridLines="0" workbookViewId="0">
      <selection activeCell="W53" sqref="W53"/>
    </sheetView>
  </sheetViews>
  <sheetFormatPr defaultColWidth="9.140625" defaultRowHeight="12.75" x14ac:dyDescent="0.2"/>
  <cols>
    <col min="2" max="2" width="4.42578125" customWidth="1"/>
    <col min="3" max="3" width="12.5703125" customWidth="1"/>
    <col min="4" max="4" width="24.28515625" customWidth="1"/>
    <col min="5" max="5" width="15.28515625" customWidth="1"/>
    <col min="6" max="6" width="13.28515625" style="3" customWidth="1"/>
    <col min="7" max="7" width="13.42578125" customWidth="1"/>
    <col min="8" max="8" width="12" customWidth="1"/>
    <col min="9" max="9" width="9.7109375" customWidth="1"/>
    <col min="10" max="10" width="9.5703125" customWidth="1"/>
    <col min="11" max="11" width="12.140625" customWidth="1"/>
    <col min="12" max="12" width="11" customWidth="1"/>
    <col min="13" max="13" width="12.42578125" style="8" customWidth="1"/>
    <col min="14" max="14" width="12.5703125" style="8" customWidth="1"/>
    <col min="15" max="15" width="12.7109375" style="8" customWidth="1"/>
    <col min="16" max="16" width="14.5703125" style="8" customWidth="1"/>
    <col min="17" max="17" width="14.28515625" style="8" customWidth="1"/>
    <col min="18" max="18" width="10.28515625" style="8" customWidth="1"/>
    <col min="19" max="19" width="11.85546875" style="8" customWidth="1"/>
    <col min="20" max="20" width="14.28515625" style="8" customWidth="1"/>
    <col min="21" max="21" width="14.42578125" style="8" customWidth="1"/>
    <col min="22" max="22" width="10.85546875" style="8" customWidth="1"/>
    <col min="23" max="23" width="11" style="8" customWidth="1"/>
    <col min="24" max="24" width="8" style="8" customWidth="1"/>
    <col min="25" max="25" width="17.42578125" customWidth="1"/>
    <col min="26" max="26" width="22.85546875" customWidth="1"/>
    <col min="27" max="27" width="14.7109375" customWidth="1"/>
    <col min="28" max="28" width="12.5703125" style="8" customWidth="1"/>
    <col min="29" max="29" width="12.5703125" customWidth="1"/>
    <col min="30" max="30" width="22.85546875" customWidth="1"/>
    <col min="31" max="31" width="10.140625" bestFit="1" customWidth="1"/>
  </cols>
  <sheetData>
    <row r="1" spans="1:31" ht="18" x14ac:dyDescent="0.25">
      <c r="A1" s="4"/>
      <c r="B1" s="11" t="s">
        <v>40</v>
      </c>
      <c r="C1" s="11"/>
      <c r="D1" s="11"/>
      <c r="E1" s="11"/>
      <c r="F1" s="30"/>
      <c r="G1" s="11"/>
      <c r="H1" s="11"/>
      <c r="I1" s="11"/>
      <c r="J1" s="11"/>
      <c r="K1" s="11"/>
      <c r="L1" s="11"/>
      <c r="M1" s="13"/>
      <c r="N1" s="13"/>
      <c r="O1" s="13"/>
      <c r="P1" s="13"/>
      <c r="Q1" s="13"/>
      <c r="R1" s="13"/>
      <c r="S1" s="13"/>
      <c r="T1" s="11"/>
      <c r="U1" s="13"/>
      <c r="V1" s="13"/>
      <c r="W1" s="11"/>
      <c r="X1" s="11"/>
      <c r="Y1" s="11"/>
      <c r="Z1" s="11"/>
      <c r="AA1" s="11"/>
      <c r="AB1" s="13"/>
      <c r="AC1" s="11"/>
    </row>
    <row r="2" spans="1:31" ht="18" customHeight="1" x14ac:dyDescent="0.2">
      <c r="A2" s="31"/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2"/>
      <c r="Z2" s="32"/>
      <c r="AA2" s="32"/>
      <c r="AB2" s="34"/>
      <c r="AC2" s="32"/>
    </row>
    <row r="3" spans="1:31" ht="18" customHeight="1" x14ac:dyDescent="0.25">
      <c r="F3" s="131"/>
      <c r="AA3" s="11"/>
    </row>
    <row r="4" spans="1:31" x14ac:dyDescent="0.2">
      <c r="A4" s="12" t="s">
        <v>38</v>
      </c>
      <c r="F4" s="131"/>
      <c r="L4" s="16" t="s">
        <v>39</v>
      </c>
      <c r="M4" s="17"/>
      <c r="N4" s="18"/>
    </row>
    <row r="5" spans="1:31" ht="114.75" x14ac:dyDescent="0.2">
      <c r="A5" s="19"/>
      <c r="B5" s="20" t="s">
        <v>2</v>
      </c>
      <c r="C5" s="20" t="s">
        <v>25</v>
      </c>
      <c r="D5" s="20" t="s">
        <v>14</v>
      </c>
      <c r="E5" s="20" t="s">
        <v>150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45</v>
      </c>
      <c r="K5" s="20" t="s">
        <v>19</v>
      </c>
      <c r="L5" s="20" t="s">
        <v>20</v>
      </c>
      <c r="M5" s="21" t="s">
        <v>21</v>
      </c>
      <c r="N5" s="21" t="s">
        <v>29</v>
      </c>
      <c r="O5" s="21" t="s">
        <v>22</v>
      </c>
      <c r="P5" s="238" t="s">
        <v>95</v>
      </c>
      <c r="Q5" s="21" t="s">
        <v>23</v>
      </c>
      <c r="R5" s="21" t="s">
        <v>96</v>
      </c>
      <c r="S5" s="21" t="s">
        <v>24</v>
      </c>
      <c r="T5" s="20" t="s">
        <v>97</v>
      </c>
      <c r="U5" s="238" t="s">
        <v>30</v>
      </c>
      <c r="V5" s="21" t="s">
        <v>98</v>
      </c>
      <c r="W5" s="20" t="s">
        <v>32</v>
      </c>
      <c r="X5" s="20" t="s">
        <v>33</v>
      </c>
      <c r="Y5" s="20" t="s">
        <v>34</v>
      </c>
      <c r="Z5" s="20" t="s">
        <v>228</v>
      </c>
      <c r="AA5" s="20" t="s">
        <v>35</v>
      </c>
      <c r="AB5" s="21" t="s">
        <v>36</v>
      </c>
      <c r="AC5" s="20" t="s">
        <v>37</v>
      </c>
      <c r="AD5" s="184" t="s">
        <v>237</v>
      </c>
    </row>
    <row r="6" spans="1:31" ht="12.75" customHeight="1" x14ac:dyDescent="0.2">
      <c r="A6" s="311" t="s">
        <v>28</v>
      </c>
      <c r="B6" s="572"/>
      <c r="C6" s="520" t="s">
        <v>291</v>
      </c>
      <c r="D6" s="563" t="s">
        <v>236</v>
      </c>
      <c r="E6" s="569" t="s">
        <v>151</v>
      </c>
      <c r="F6" s="566" t="s">
        <v>0</v>
      </c>
      <c r="G6" s="312"/>
      <c r="H6" s="312" t="s">
        <v>213</v>
      </c>
      <c r="I6" s="208" t="s">
        <v>3</v>
      </c>
      <c r="J6" s="313" t="s">
        <v>188</v>
      </c>
      <c r="K6" s="208" t="s">
        <v>7</v>
      </c>
      <c r="L6" s="208" t="s">
        <v>8</v>
      </c>
      <c r="M6" s="107"/>
      <c r="N6" s="107"/>
      <c r="O6" s="201">
        <v>41320</v>
      </c>
      <c r="P6" s="237">
        <v>41321</v>
      </c>
      <c r="Q6" s="201">
        <v>41350</v>
      </c>
      <c r="R6" s="215">
        <f>Q6+30</f>
        <v>41380</v>
      </c>
      <c r="S6" s="201">
        <v>41380</v>
      </c>
      <c r="T6" s="201">
        <v>41400</v>
      </c>
      <c r="U6" s="237">
        <f>T6+10</f>
        <v>41410</v>
      </c>
      <c r="V6" s="201">
        <v>41440</v>
      </c>
      <c r="W6" s="613"/>
      <c r="X6" s="616" t="s">
        <v>223</v>
      </c>
      <c r="Y6" s="623">
        <v>1</v>
      </c>
      <c r="Z6" s="596" t="s">
        <v>243</v>
      </c>
      <c r="AA6" s="616" t="s">
        <v>222</v>
      </c>
      <c r="AB6" s="201">
        <v>41639</v>
      </c>
      <c r="AC6" s="613">
        <v>46275</v>
      </c>
    </row>
    <row r="7" spans="1:31" ht="11.25" customHeight="1" x14ac:dyDescent="0.2">
      <c r="A7" s="314" t="s">
        <v>27</v>
      </c>
      <c r="B7" s="573"/>
      <c r="C7" s="526"/>
      <c r="D7" s="564"/>
      <c r="E7" s="512"/>
      <c r="F7" s="567"/>
      <c r="G7" s="315"/>
      <c r="H7" s="316"/>
      <c r="I7" s="317"/>
      <c r="J7" s="318"/>
      <c r="K7" s="317" t="s">
        <v>7</v>
      </c>
      <c r="L7" s="317" t="s">
        <v>8</v>
      </c>
      <c r="M7" s="165"/>
      <c r="N7" s="165"/>
      <c r="O7" s="167">
        <v>41532</v>
      </c>
      <c r="P7" s="167">
        <f>O7+15</f>
        <v>41547</v>
      </c>
      <c r="Q7" s="167">
        <f>P7+10</f>
        <v>41557</v>
      </c>
      <c r="R7" s="167">
        <f>Q7+30</f>
        <v>41587</v>
      </c>
      <c r="S7" s="167">
        <f>R7</f>
        <v>41587</v>
      </c>
      <c r="T7" s="167">
        <f>S7+30</f>
        <v>41617</v>
      </c>
      <c r="U7" s="167">
        <f>T7+15</f>
        <v>41632</v>
      </c>
      <c r="V7" s="167">
        <f>U7+15</f>
        <v>41647</v>
      </c>
      <c r="W7" s="614"/>
      <c r="X7" s="617"/>
      <c r="Y7" s="624"/>
      <c r="Z7" s="597"/>
      <c r="AA7" s="617"/>
      <c r="AB7" s="167">
        <f>V7+90</f>
        <v>41737</v>
      </c>
      <c r="AC7" s="614"/>
      <c r="AD7" t="s">
        <v>241</v>
      </c>
    </row>
    <row r="8" spans="1:31" x14ac:dyDescent="0.2">
      <c r="A8" s="319" t="s">
        <v>26</v>
      </c>
      <c r="B8" s="574"/>
      <c r="C8" s="527"/>
      <c r="D8" s="565"/>
      <c r="E8" s="512"/>
      <c r="F8" s="567"/>
      <c r="G8" s="316"/>
      <c r="H8" s="320"/>
      <c r="I8" s="218"/>
      <c r="J8" s="218"/>
      <c r="K8" s="218"/>
      <c r="L8" s="218"/>
      <c r="M8" s="108"/>
      <c r="N8" s="108"/>
      <c r="O8" s="219">
        <v>41556</v>
      </c>
      <c r="P8" s="219">
        <v>41561</v>
      </c>
      <c r="Q8" s="219">
        <v>41569</v>
      </c>
      <c r="R8" s="219">
        <v>41611</v>
      </c>
      <c r="S8" s="219">
        <v>41611</v>
      </c>
      <c r="T8" s="219">
        <v>41628</v>
      </c>
      <c r="U8" s="219">
        <v>41686</v>
      </c>
      <c r="V8" s="219"/>
      <c r="W8" s="615"/>
      <c r="X8" s="618"/>
      <c r="Y8" s="625"/>
      <c r="Z8" s="598"/>
      <c r="AA8" s="618"/>
      <c r="AB8" s="357">
        <v>41810</v>
      </c>
      <c r="AC8" s="615"/>
    </row>
    <row r="9" spans="1:31" ht="12.75" customHeight="1" x14ac:dyDescent="0.2">
      <c r="A9" s="311" t="s">
        <v>28</v>
      </c>
      <c r="B9" s="294"/>
      <c r="C9" s="321"/>
      <c r="D9" s="563" t="s">
        <v>250</v>
      </c>
      <c r="E9" s="512"/>
      <c r="F9" s="567"/>
      <c r="G9" s="605"/>
      <c r="H9" s="322" t="s">
        <v>213</v>
      </c>
      <c r="I9" s="323" t="s">
        <v>4</v>
      </c>
      <c r="J9" s="323" t="s">
        <v>188</v>
      </c>
      <c r="K9" s="323" t="s">
        <v>7</v>
      </c>
      <c r="L9" s="323" t="s">
        <v>8</v>
      </c>
      <c r="M9" s="176"/>
      <c r="N9" s="176"/>
      <c r="O9" s="248"/>
      <c r="P9" s="248"/>
      <c r="Q9" s="248"/>
      <c r="R9" s="248"/>
      <c r="S9" s="248"/>
      <c r="T9" s="248"/>
      <c r="U9" s="248"/>
      <c r="V9" s="248"/>
      <c r="W9" s="358"/>
      <c r="X9" s="296"/>
      <c r="Y9" s="296"/>
      <c r="Z9" s="296"/>
      <c r="AA9" s="296"/>
      <c r="AB9" s="357"/>
      <c r="AC9" s="359"/>
    </row>
    <row r="10" spans="1:31" x14ac:dyDescent="0.2">
      <c r="A10" s="314" t="s">
        <v>27</v>
      </c>
      <c r="B10" s="294"/>
      <c r="C10" s="324"/>
      <c r="D10" s="564"/>
      <c r="E10" s="512"/>
      <c r="F10" s="567"/>
      <c r="G10" s="606"/>
      <c r="H10" s="325"/>
      <c r="I10" s="323"/>
      <c r="J10" s="323"/>
      <c r="K10" s="323"/>
      <c r="L10" s="323"/>
      <c r="M10" s="176"/>
      <c r="N10" s="176"/>
      <c r="O10" s="248"/>
      <c r="P10" s="248"/>
      <c r="Q10" s="248"/>
      <c r="R10" s="248"/>
      <c r="S10" s="248"/>
      <c r="T10" s="248"/>
      <c r="U10" s="248"/>
      <c r="V10" s="248"/>
      <c r="W10" s="358"/>
      <c r="X10" s="296"/>
      <c r="Y10" s="296"/>
      <c r="Z10" s="296"/>
      <c r="AA10" s="296"/>
      <c r="AB10" s="357"/>
      <c r="AC10" s="359"/>
    </row>
    <row r="11" spans="1:31" ht="13.5" thickBot="1" x14ac:dyDescent="0.25">
      <c r="A11" s="319" t="s">
        <v>26</v>
      </c>
      <c r="B11" s="294"/>
      <c r="C11" s="324"/>
      <c r="D11" s="564"/>
      <c r="E11" s="512"/>
      <c r="F11" s="567"/>
      <c r="G11" s="606"/>
      <c r="H11" s="325"/>
      <c r="I11" s="323"/>
      <c r="J11" s="323"/>
      <c r="K11" s="323"/>
      <c r="L11" s="323"/>
      <c r="M11" s="176"/>
      <c r="N11" s="176"/>
      <c r="O11" s="248">
        <v>41690</v>
      </c>
      <c r="P11" s="248" t="s">
        <v>149</v>
      </c>
      <c r="Q11" s="248" t="s">
        <v>251</v>
      </c>
      <c r="R11" s="248">
        <v>41730</v>
      </c>
      <c r="S11" s="248">
        <v>41730</v>
      </c>
      <c r="T11" s="248"/>
      <c r="U11" s="248"/>
      <c r="V11" s="248"/>
      <c r="W11" s="358"/>
      <c r="X11" s="296"/>
      <c r="Y11" s="296"/>
      <c r="Z11" s="296"/>
      <c r="AA11" s="296"/>
      <c r="AB11" s="357"/>
      <c r="AC11" s="359"/>
    </row>
    <row r="12" spans="1:31" ht="12.75" hidden="1" customHeight="1" x14ac:dyDescent="0.2">
      <c r="A12" s="326"/>
      <c r="B12" s="294"/>
      <c r="C12" s="324"/>
      <c r="D12" s="564"/>
      <c r="E12" s="512"/>
      <c r="F12" s="567"/>
      <c r="G12" s="606"/>
      <c r="H12" s="325"/>
      <c r="I12" s="323"/>
      <c r="J12" s="323"/>
      <c r="K12" s="323"/>
      <c r="L12" s="323"/>
      <c r="M12" s="176"/>
      <c r="N12" s="176"/>
      <c r="O12" s="248"/>
      <c r="P12" s="248"/>
      <c r="Q12" s="248"/>
      <c r="R12" s="248"/>
      <c r="S12" s="248"/>
      <c r="T12" s="248"/>
      <c r="U12" s="248"/>
      <c r="V12" s="248"/>
      <c r="W12" s="358"/>
      <c r="X12" s="296"/>
      <c r="Y12" s="296"/>
      <c r="Z12" s="296"/>
      <c r="AA12" s="296"/>
      <c r="AB12" s="357"/>
      <c r="AC12" s="359"/>
    </row>
    <row r="13" spans="1:31" ht="12.75" hidden="1" customHeight="1" x14ac:dyDescent="0.2">
      <c r="A13" s="326"/>
      <c r="B13" s="294"/>
      <c r="C13" s="324"/>
      <c r="D13" s="564"/>
      <c r="E13" s="512"/>
      <c r="F13" s="567"/>
      <c r="G13" s="606"/>
      <c r="H13" s="325"/>
      <c r="I13" s="323"/>
      <c r="J13" s="323"/>
      <c r="K13" s="323"/>
      <c r="L13" s="323"/>
      <c r="M13" s="176"/>
      <c r="N13" s="176"/>
      <c r="O13" s="248"/>
      <c r="P13" s="248"/>
      <c r="Q13" s="248"/>
      <c r="R13" s="248"/>
      <c r="S13" s="248"/>
      <c r="T13" s="248"/>
      <c r="U13" s="248"/>
      <c r="V13" s="248"/>
      <c r="W13" s="358"/>
      <c r="X13" s="296"/>
      <c r="Y13" s="296"/>
      <c r="Z13" s="296"/>
      <c r="AA13" s="296"/>
      <c r="AB13" s="357"/>
      <c r="AC13" s="359"/>
    </row>
    <row r="14" spans="1:31" s="250" customFormat="1" ht="12.75" customHeight="1" thickTop="1" x14ac:dyDescent="0.2">
      <c r="A14" s="327"/>
      <c r="B14" s="328"/>
      <c r="C14" s="603" t="s">
        <v>326</v>
      </c>
      <c r="D14" s="564"/>
      <c r="E14" s="512"/>
      <c r="F14" s="567"/>
      <c r="G14" s="606"/>
      <c r="H14" s="325"/>
      <c r="I14" s="329" t="s">
        <v>4</v>
      </c>
      <c r="J14" s="329" t="s">
        <v>210</v>
      </c>
      <c r="K14" s="329" t="s">
        <v>7</v>
      </c>
      <c r="L14" s="329" t="s">
        <v>8</v>
      </c>
      <c r="M14" s="249"/>
      <c r="N14" s="249"/>
      <c r="O14" s="360"/>
      <c r="P14" s="360"/>
      <c r="Q14" s="360"/>
      <c r="R14" s="360"/>
      <c r="S14" s="360">
        <v>41837</v>
      </c>
      <c r="T14" s="360">
        <f>S14+25</f>
        <v>41862</v>
      </c>
      <c r="U14" s="360" t="s">
        <v>149</v>
      </c>
      <c r="V14" s="360">
        <f>T14+35</f>
        <v>41897</v>
      </c>
      <c r="W14" s="361"/>
      <c r="X14" s="362"/>
      <c r="Y14" s="362"/>
      <c r="Z14" s="362"/>
      <c r="AA14" s="362"/>
      <c r="AB14" s="363">
        <v>41948</v>
      </c>
      <c r="AC14" s="364"/>
    </row>
    <row r="15" spans="1:31" ht="1.5" customHeight="1" x14ac:dyDescent="0.2">
      <c r="A15" s="326"/>
      <c r="B15" s="294"/>
      <c r="C15" s="604"/>
      <c r="D15" s="565"/>
      <c r="E15" s="513"/>
      <c r="F15" s="568"/>
      <c r="G15" s="607"/>
      <c r="H15" s="330"/>
      <c r="I15" s="323"/>
      <c r="J15" s="323"/>
      <c r="K15" s="323"/>
      <c r="L15" s="323"/>
      <c r="M15" s="176"/>
      <c r="N15" s="176"/>
      <c r="O15" s="248">
        <v>41760</v>
      </c>
      <c r="P15" s="248">
        <v>41763</v>
      </c>
      <c r="Q15" s="248" t="s">
        <v>252</v>
      </c>
      <c r="R15" s="248">
        <v>41837</v>
      </c>
      <c r="S15" s="248">
        <v>41837</v>
      </c>
      <c r="T15" s="248">
        <v>41858</v>
      </c>
      <c r="U15" s="365" t="s">
        <v>149</v>
      </c>
      <c r="V15" s="248">
        <v>41873</v>
      </c>
      <c r="W15" s="366"/>
      <c r="X15" s="367" t="s">
        <v>223</v>
      </c>
      <c r="Y15" s="368" t="s">
        <v>274</v>
      </c>
      <c r="Z15" s="367" t="s">
        <v>275</v>
      </c>
      <c r="AA15" s="367" t="s">
        <v>222</v>
      </c>
      <c r="AB15" s="369" t="s">
        <v>276</v>
      </c>
      <c r="AC15" s="359">
        <f>W15</f>
        <v>0</v>
      </c>
    </row>
    <row r="16" spans="1:31" x14ac:dyDescent="0.2">
      <c r="A16" s="311" t="s">
        <v>28</v>
      </c>
      <c r="B16" s="572"/>
      <c r="C16" s="612" t="s">
        <v>272</v>
      </c>
      <c r="D16" s="563" t="s">
        <v>269</v>
      </c>
      <c r="E16" s="569" t="s">
        <v>151</v>
      </c>
      <c r="F16" s="566" t="s">
        <v>0</v>
      </c>
      <c r="G16" s="322"/>
      <c r="H16" s="312" t="s">
        <v>213</v>
      </c>
      <c r="I16" s="208" t="s">
        <v>4</v>
      </c>
      <c r="J16" s="313" t="s">
        <v>210</v>
      </c>
      <c r="K16" s="208" t="s">
        <v>7</v>
      </c>
      <c r="L16" s="208" t="s">
        <v>8</v>
      </c>
      <c r="M16" s="127"/>
      <c r="N16" s="127"/>
      <c r="O16" s="201">
        <v>41426</v>
      </c>
      <c r="P16" s="237" t="s">
        <v>149</v>
      </c>
      <c r="Q16" s="201">
        <v>41456</v>
      </c>
      <c r="R16" s="201">
        <f>Q16+30</f>
        <v>41486</v>
      </c>
      <c r="S16" s="201">
        <f>R16</f>
        <v>41486</v>
      </c>
      <c r="T16" s="201">
        <v>41536</v>
      </c>
      <c r="U16" s="201" t="s">
        <v>149</v>
      </c>
      <c r="V16" s="201">
        <v>41546</v>
      </c>
      <c r="W16" s="613"/>
      <c r="X16" s="622" t="s">
        <v>223</v>
      </c>
      <c r="Y16" s="619" t="s">
        <v>272</v>
      </c>
      <c r="Z16" s="596" t="s">
        <v>273</v>
      </c>
      <c r="AA16" s="616" t="s">
        <v>222</v>
      </c>
      <c r="AB16" s="201"/>
      <c r="AC16" s="613">
        <f>W16</f>
        <v>0</v>
      </c>
      <c r="AE16" s="36"/>
    </row>
    <row r="17" spans="1:31" x14ac:dyDescent="0.2">
      <c r="A17" s="314" t="s">
        <v>27</v>
      </c>
      <c r="B17" s="573"/>
      <c r="C17" s="603"/>
      <c r="D17" s="564"/>
      <c r="E17" s="512"/>
      <c r="F17" s="567"/>
      <c r="G17" s="325"/>
      <c r="H17" s="315"/>
      <c r="I17" s="317"/>
      <c r="J17" s="318"/>
      <c r="K17" s="317"/>
      <c r="L17" s="317"/>
      <c r="M17" s="166"/>
      <c r="N17" s="166"/>
      <c r="O17" s="167">
        <v>41927</v>
      </c>
      <c r="P17" s="168" t="s">
        <v>149</v>
      </c>
      <c r="Q17" s="167">
        <v>41932</v>
      </c>
      <c r="R17" s="167">
        <f>Q17+20</f>
        <v>41952</v>
      </c>
      <c r="S17" s="167">
        <f>R17</f>
        <v>41952</v>
      </c>
      <c r="T17" s="167">
        <f>S17+30</f>
        <v>41982</v>
      </c>
      <c r="U17" s="167" t="s">
        <v>149</v>
      </c>
      <c r="V17" s="167">
        <f>T17+15</f>
        <v>41997</v>
      </c>
      <c r="W17" s="614"/>
      <c r="X17" s="617"/>
      <c r="Y17" s="620"/>
      <c r="Z17" s="597"/>
      <c r="AA17" s="617"/>
      <c r="AB17" s="215">
        <f>V17+90</f>
        <v>42087</v>
      </c>
      <c r="AC17" s="614"/>
      <c r="AE17" s="36"/>
    </row>
    <row r="18" spans="1:31" x14ac:dyDescent="0.2">
      <c r="A18" s="319" t="s">
        <v>26</v>
      </c>
      <c r="B18" s="574"/>
      <c r="C18" s="604"/>
      <c r="D18" s="565"/>
      <c r="E18" s="513"/>
      <c r="F18" s="568"/>
      <c r="G18" s="330"/>
      <c r="H18" s="320"/>
      <c r="I18" s="218"/>
      <c r="J18" s="218"/>
      <c r="K18" s="218"/>
      <c r="L18" s="218"/>
      <c r="M18" s="108"/>
      <c r="N18" s="108"/>
      <c r="O18" s="219">
        <v>41902</v>
      </c>
      <c r="P18" s="219" t="s">
        <v>149</v>
      </c>
      <c r="Q18" s="219" t="s">
        <v>271</v>
      </c>
      <c r="R18" s="219">
        <v>41935</v>
      </c>
      <c r="S18" s="219">
        <v>41935</v>
      </c>
      <c r="T18" s="219">
        <v>41956</v>
      </c>
      <c r="U18" s="219" t="s">
        <v>149</v>
      </c>
      <c r="V18" s="219">
        <v>41962</v>
      </c>
      <c r="W18" s="615"/>
      <c r="X18" s="618"/>
      <c r="Y18" s="621"/>
      <c r="Z18" s="598"/>
      <c r="AA18" s="618"/>
      <c r="AB18" s="357"/>
      <c r="AC18" s="615"/>
    </row>
    <row r="19" spans="1:31" ht="12.75" customHeight="1" x14ac:dyDescent="0.2">
      <c r="A19" s="311" t="s">
        <v>28</v>
      </c>
      <c r="B19" s="572"/>
      <c r="C19" s="520" t="s">
        <v>312</v>
      </c>
      <c r="D19" s="563" t="s">
        <v>200</v>
      </c>
      <c r="E19" s="520" t="s">
        <v>201</v>
      </c>
      <c r="F19" s="566" t="s">
        <v>0</v>
      </c>
      <c r="G19" s="331"/>
      <c r="H19" s="312" t="s">
        <v>213</v>
      </c>
      <c r="I19" s="208" t="s">
        <v>4</v>
      </c>
      <c r="J19" s="313" t="s">
        <v>210</v>
      </c>
      <c r="K19" s="208" t="s">
        <v>7</v>
      </c>
      <c r="L19" s="208" t="s">
        <v>8</v>
      </c>
      <c r="M19" s="99"/>
      <c r="N19" s="99"/>
      <c r="O19" s="201">
        <v>41713</v>
      </c>
      <c r="P19" s="237" t="s">
        <v>149</v>
      </c>
      <c r="Q19" s="201">
        <v>41744</v>
      </c>
      <c r="R19" s="215">
        <f>Q19+30</f>
        <v>41774</v>
      </c>
      <c r="S19" s="201">
        <f>R19</f>
        <v>41774</v>
      </c>
      <c r="T19" s="201">
        <v>41804</v>
      </c>
      <c r="U19" s="201" t="s">
        <v>149</v>
      </c>
      <c r="V19" s="201">
        <v>41824</v>
      </c>
      <c r="W19" s="582"/>
      <c r="X19" s="582"/>
      <c r="Y19" s="572"/>
      <c r="Z19" s="569" t="s">
        <v>315</v>
      </c>
      <c r="AA19" s="511" t="s">
        <v>222</v>
      </c>
      <c r="AB19" s="201"/>
      <c r="AC19" s="579"/>
      <c r="AD19" s="585" t="s">
        <v>294</v>
      </c>
    </row>
    <row r="20" spans="1:31" x14ac:dyDescent="0.2">
      <c r="A20" s="314" t="s">
        <v>27</v>
      </c>
      <c r="B20" s="573"/>
      <c r="C20" s="526"/>
      <c r="D20" s="564"/>
      <c r="E20" s="521"/>
      <c r="F20" s="567"/>
      <c r="G20" s="315"/>
      <c r="H20" s="312"/>
      <c r="I20" s="208"/>
      <c r="J20" s="313"/>
      <c r="K20" s="208"/>
      <c r="L20" s="208"/>
      <c r="M20" s="99"/>
      <c r="N20" s="99"/>
      <c r="O20" s="167">
        <v>41944</v>
      </c>
      <c r="P20" s="167" t="s">
        <v>149</v>
      </c>
      <c r="Q20" s="167">
        <f>O20+10</f>
        <v>41954</v>
      </c>
      <c r="R20" s="167">
        <f>Q20+30</f>
        <v>41984</v>
      </c>
      <c r="S20" s="167">
        <f>R20</f>
        <v>41984</v>
      </c>
      <c r="T20" s="167">
        <f>S20+60</f>
        <v>42044</v>
      </c>
      <c r="U20" s="167" t="s">
        <v>149</v>
      </c>
      <c r="V20" s="167">
        <f>T20+30</f>
        <v>42074</v>
      </c>
      <c r="W20" s="583"/>
      <c r="X20" s="583"/>
      <c r="Y20" s="573"/>
      <c r="Z20" s="512"/>
      <c r="AA20" s="512"/>
      <c r="AB20" s="215"/>
      <c r="AC20" s="580"/>
      <c r="AD20" s="586"/>
    </row>
    <row r="21" spans="1:31" x14ac:dyDescent="0.2">
      <c r="A21" s="319" t="s">
        <v>26</v>
      </c>
      <c r="B21" s="574"/>
      <c r="C21" s="527"/>
      <c r="D21" s="564"/>
      <c r="E21" s="521"/>
      <c r="F21" s="567"/>
      <c r="G21" s="320"/>
      <c r="H21" s="320"/>
      <c r="I21" s="218"/>
      <c r="J21" s="332" t="s">
        <v>210</v>
      </c>
      <c r="K21" s="218"/>
      <c r="L21" s="218"/>
      <c r="M21" s="108"/>
      <c r="N21" s="108"/>
      <c r="O21" s="167">
        <v>41932</v>
      </c>
      <c r="P21" s="167" t="s">
        <v>149</v>
      </c>
      <c r="Q21" s="167" t="s">
        <v>293</v>
      </c>
      <c r="R21" s="167">
        <v>41977</v>
      </c>
      <c r="S21" s="167">
        <v>41977</v>
      </c>
      <c r="T21" s="168" t="s">
        <v>307</v>
      </c>
      <c r="U21" s="221"/>
      <c r="V21" s="221"/>
      <c r="W21" s="584"/>
      <c r="X21" s="584"/>
      <c r="Y21" s="574"/>
      <c r="Z21" s="512"/>
      <c r="AA21" s="512"/>
      <c r="AB21" s="219"/>
      <c r="AC21" s="581"/>
      <c r="AD21" s="586"/>
    </row>
    <row r="22" spans="1:31" ht="25.5" x14ac:dyDescent="0.2">
      <c r="A22" s="319" t="s">
        <v>26</v>
      </c>
      <c r="B22" s="333"/>
      <c r="C22" s="334" t="s">
        <v>270</v>
      </c>
      <c r="D22" s="565"/>
      <c r="E22" s="522"/>
      <c r="F22" s="568"/>
      <c r="G22" s="320"/>
      <c r="H22" s="335"/>
      <c r="I22" s="335"/>
      <c r="J22" s="335"/>
      <c r="K22" s="335"/>
      <c r="L22" s="335"/>
      <c r="M22" s="221"/>
      <c r="N22" s="221"/>
      <c r="O22" s="167">
        <v>41932</v>
      </c>
      <c r="P22" s="252" t="s">
        <v>149</v>
      </c>
      <c r="Q22" s="168" t="s">
        <v>295</v>
      </c>
      <c r="R22" s="167">
        <v>42017</v>
      </c>
      <c r="S22" s="167">
        <v>42017</v>
      </c>
      <c r="T22" s="167">
        <v>42027</v>
      </c>
      <c r="U22" s="252" t="s">
        <v>149</v>
      </c>
      <c r="V22" s="167">
        <v>42031</v>
      </c>
      <c r="W22" s="411"/>
      <c r="X22" s="412" t="s">
        <v>223</v>
      </c>
      <c r="Y22" s="414" t="s">
        <v>318</v>
      </c>
      <c r="Z22" s="513"/>
      <c r="AA22" s="513"/>
      <c r="AB22" s="219">
        <v>42185</v>
      </c>
      <c r="AC22" s="413">
        <f>W22</f>
        <v>0</v>
      </c>
    </row>
    <row r="23" spans="1:31" ht="12.75" customHeight="1" x14ac:dyDescent="0.2">
      <c r="A23" s="311" t="s">
        <v>28</v>
      </c>
      <c r="B23" s="569"/>
      <c r="C23" s="569"/>
      <c r="D23" s="601" t="s">
        <v>299</v>
      </c>
      <c r="E23" s="560" t="s">
        <v>201</v>
      </c>
      <c r="F23" s="566" t="s">
        <v>0</v>
      </c>
      <c r="G23" s="312"/>
      <c r="H23" s="312" t="s">
        <v>213</v>
      </c>
      <c r="I23" s="208" t="s">
        <v>4</v>
      </c>
      <c r="J23" s="313" t="s">
        <v>210</v>
      </c>
      <c r="K23" s="208" t="s">
        <v>7</v>
      </c>
      <c r="L23" s="208" t="s">
        <v>8</v>
      </c>
      <c r="M23" s="127"/>
      <c r="N23" s="127"/>
      <c r="O23" s="201">
        <v>41456</v>
      </c>
      <c r="P23" s="201" t="s">
        <v>149</v>
      </c>
      <c r="Q23" s="201">
        <v>41486</v>
      </c>
      <c r="R23" s="201">
        <f>Q23+30</f>
        <v>41516</v>
      </c>
      <c r="S23" s="201">
        <f>R23</f>
        <v>41516</v>
      </c>
      <c r="T23" s="201">
        <v>41561</v>
      </c>
      <c r="U23" s="201" t="s">
        <v>149</v>
      </c>
      <c r="V23" s="201">
        <v>41571</v>
      </c>
      <c r="W23" s="370"/>
      <c r="X23" s="370"/>
      <c r="Y23" s="321"/>
      <c r="Z23" s="321"/>
      <c r="AA23" s="321"/>
      <c r="AB23" s="201">
        <v>41820</v>
      </c>
      <c r="AC23" s="579"/>
    </row>
    <row r="24" spans="1:31" x14ac:dyDescent="0.2">
      <c r="A24" s="314" t="s">
        <v>27</v>
      </c>
      <c r="B24" s="512"/>
      <c r="C24" s="512"/>
      <c r="D24" s="602"/>
      <c r="E24" s="561"/>
      <c r="F24" s="567"/>
      <c r="G24" s="336"/>
      <c r="H24" s="315"/>
      <c r="I24" s="213"/>
      <c r="J24" s="213"/>
      <c r="K24" s="213"/>
      <c r="L24" s="213"/>
      <c r="M24" s="107"/>
      <c r="N24" s="107"/>
      <c r="O24" s="167">
        <v>41487</v>
      </c>
      <c r="P24" s="167" t="s">
        <v>149</v>
      </c>
      <c r="Q24" s="167">
        <f>O24+10</f>
        <v>41497</v>
      </c>
      <c r="R24" s="167">
        <f>Q24+30</f>
        <v>41527</v>
      </c>
      <c r="S24" s="167">
        <f>R24</f>
        <v>41527</v>
      </c>
      <c r="T24" s="167">
        <f>S24+30</f>
        <v>41557</v>
      </c>
      <c r="U24" s="167" t="s">
        <v>149</v>
      </c>
      <c r="V24" s="167">
        <f>T24+30</f>
        <v>41587</v>
      </c>
      <c r="W24" s="639"/>
      <c r="X24" s="640"/>
      <c r="Y24" s="640"/>
      <c r="Z24" s="640"/>
      <c r="AA24" s="641"/>
      <c r="AB24" s="215">
        <f>V24+90</f>
        <v>41677</v>
      </c>
      <c r="AC24" s="580"/>
    </row>
    <row r="25" spans="1:31" ht="12.75" customHeight="1" x14ac:dyDescent="0.2">
      <c r="A25" s="319" t="s">
        <v>26</v>
      </c>
      <c r="B25" s="512"/>
      <c r="C25" s="512"/>
      <c r="D25" s="602"/>
      <c r="E25" s="561"/>
      <c r="F25" s="567"/>
      <c r="G25" s="320"/>
      <c r="H25" s="320"/>
      <c r="I25" s="218"/>
      <c r="J25" s="218"/>
      <c r="K25" s="218"/>
      <c r="L25" s="218"/>
      <c r="M25" s="108"/>
      <c r="N25" s="108"/>
      <c r="O25" s="167">
        <v>41562</v>
      </c>
      <c r="P25" s="221" t="s">
        <v>149</v>
      </c>
      <c r="Q25" s="167">
        <v>41599</v>
      </c>
      <c r="R25" s="167">
        <v>41631</v>
      </c>
      <c r="S25" s="221"/>
      <c r="T25" s="221"/>
      <c r="U25" s="221"/>
      <c r="V25" s="221"/>
      <c r="W25" s="642"/>
      <c r="X25" s="643"/>
      <c r="Y25" s="643"/>
      <c r="Z25" s="643"/>
      <c r="AA25" s="644"/>
      <c r="AB25" s="219"/>
      <c r="AC25" s="581"/>
    </row>
    <row r="26" spans="1:31" x14ac:dyDescent="0.2">
      <c r="A26" s="311" t="s">
        <v>28</v>
      </c>
      <c r="B26" s="512"/>
      <c r="C26" s="512"/>
      <c r="D26" s="602"/>
      <c r="E26" s="561"/>
      <c r="F26" s="567"/>
      <c r="G26" s="312"/>
      <c r="H26" s="312" t="s">
        <v>213</v>
      </c>
      <c r="I26" s="208" t="s">
        <v>4</v>
      </c>
      <c r="J26" s="313" t="s">
        <v>210</v>
      </c>
      <c r="K26" s="208" t="s">
        <v>7</v>
      </c>
      <c r="L26" s="208" t="s">
        <v>8</v>
      </c>
      <c r="M26" s="127"/>
      <c r="N26" s="127"/>
      <c r="O26" s="201">
        <v>41644</v>
      </c>
      <c r="P26" s="201" t="s">
        <v>149</v>
      </c>
      <c r="Q26" s="201">
        <v>41657</v>
      </c>
      <c r="R26" s="201">
        <v>41673</v>
      </c>
      <c r="S26" s="201">
        <f>R26</f>
        <v>41673</v>
      </c>
      <c r="T26" s="201">
        <v>41682</v>
      </c>
      <c r="U26" s="201" t="s">
        <v>149</v>
      </c>
      <c r="V26" s="201">
        <v>41690</v>
      </c>
      <c r="W26" s="371"/>
      <c r="X26" s="372"/>
      <c r="Y26" s="372"/>
      <c r="Z26" s="372"/>
      <c r="AA26" s="373"/>
      <c r="AB26" s="248"/>
      <c r="AC26" s="374"/>
    </row>
    <row r="27" spans="1:31" x14ac:dyDescent="0.2">
      <c r="A27" s="326"/>
      <c r="B27" s="512"/>
      <c r="C27" s="512"/>
      <c r="D27" s="602"/>
      <c r="E27" s="561"/>
      <c r="F27" s="567"/>
      <c r="G27" s="605"/>
      <c r="H27" s="605"/>
      <c r="I27" s="636"/>
      <c r="J27" s="638"/>
      <c r="K27" s="636"/>
      <c r="L27" s="636"/>
      <c r="M27" s="635"/>
      <c r="N27" s="635"/>
      <c r="O27" s="599">
        <v>41680</v>
      </c>
      <c r="P27" s="634" t="s">
        <v>149</v>
      </c>
      <c r="Q27" s="599">
        <v>41660</v>
      </c>
      <c r="R27" s="599">
        <v>41676</v>
      </c>
      <c r="S27" s="633">
        <v>41677</v>
      </c>
      <c r="T27" s="600" t="s">
        <v>149</v>
      </c>
      <c r="U27" s="599" t="s">
        <v>149</v>
      </c>
      <c r="V27" s="167">
        <v>41719</v>
      </c>
      <c r="W27" s="167"/>
      <c r="X27" s="167" t="s">
        <v>223</v>
      </c>
      <c r="Y27" s="251">
        <v>2</v>
      </c>
      <c r="Z27" s="167" t="s">
        <v>253</v>
      </c>
      <c r="AA27" s="167" t="s">
        <v>222</v>
      </c>
      <c r="AB27" s="597">
        <v>42093</v>
      </c>
      <c r="AC27" s="375">
        <f>W27</f>
        <v>0</v>
      </c>
    </row>
    <row r="28" spans="1:31" ht="10.5" customHeight="1" x14ac:dyDescent="0.2">
      <c r="A28" s="326"/>
      <c r="B28" s="512"/>
      <c r="C28" s="512"/>
      <c r="D28" s="602"/>
      <c r="E28" s="561"/>
      <c r="F28" s="567"/>
      <c r="G28" s="606"/>
      <c r="H28" s="606"/>
      <c r="I28" s="512"/>
      <c r="J28" s="556"/>
      <c r="K28" s="512"/>
      <c r="L28" s="512"/>
      <c r="M28" s="463"/>
      <c r="N28" s="463"/>
      <c r="O28" s="597"/>
      <c r="P28" s="475"/>
      <c r="Q28" s="597"/>
      <c r="R28" s="597"/>
      <c r="S28" s="597"/>
      <c r="T28" s="475"/>
      <c r="U28" s="597"/>
      <c r="V28" s="167">
        <v>41723</v>
      </c>
      <c r="W28" s="167"/>
      <c r="X28" s="167" t="s">
        <v>223</v>
      </c>
      <c r="Y28" s="251">
        <v>3</v>
      </c>
      <c r="Z28" s="167" t="s">
        <v>254</v>
      </c>
      <c r="AA28" s="167" t="s">
        <v>222</v>
      </c>
      <c r="AB28" s="597"/>
      <c r="AC28" s="375">
        <f>W28</f>
        <v>0</v>
      </c>
    </row>
    <row r="29" spans="1:31" hidden="1" x14ac:dyDescent="0.2">
      <c r="A29" s="326"/>
      <c r="B29" s="512"/>
      <c r="C29" s="512"/>
      <c r="D29" s="602"/>
      <c r="E29" s="561"/>
      <c r="F29" s="567"/>
      <c r="G29" s="606"/>
      <c r="H29" s="606"/>
      <c r="I29" s="512"/>
      <c r="J29" s="556"/>
      <c r="K29" s="512"/>
      <c r="L29" s="512"/>
      <c r="M29" s="463"/>
      <c r="N29" s="463"/>
      <c r="O29" s="597"/>
      <c r="P29" s="475"/>
      <c r="Q29" s="597"/>
      <c r="R29" s="597"/>
      <c r="S29" s="597"/>
      <c r="T29" s="475"/>
      <c r="U29" s="597"/>
      <c r="V29" s="167">
        <v>41725</v>
      </c>
      <c r="W29" s="167" t="s">
        <v>255</v>
      </c>
      <c r="X29" s="167" t="s">
        <v>223</v>
      </c>
      <c r="Y29" s="251">
        <v>4</v>
      </c>
      <c r="Z29" s="167" t="s">
        <v>256</v>
      </c>
      <c r="AA29" s="167" t="s">
        <v>222</v>
      </c>
      <c r="AB29" s="597"/>
      <c r="AC29" s="375" t="str">
        <f>W29</f>
        <v>16.768,000</v>
      </c>
    </row>
    <row r="30" spans="1:31" ht="13.5" hidden="1" customHeight="1" x14ac:dyDescent="0.2">
      <c r="A30" s="326"/>
      <c r="B30" s="512"/>
      <c r="C30" s="512"/>
      <c r="D30" s="602"/>
      <c r="E30" s="561"/>
      <c r="F30" s="567"/>
      <c r="G30" s="606"/>
      <c r="H30" s="606"/>
      <c r="I30" s="512"/>
      <c r="J30" s="556"/>
      <c r="K30" s="512"/>
      <c r="L30" s="512"/>
      <c r="M30" s="463"/>
      <c r="N30" s="463"/>
      <c r="O30" s="597"/>
      <c r="P30" s="475"/>
      <c r="Q30" s="597"/>
      <c r="R30" s="597"/>
      <c r="S30" s="597"/>
      <c r="T30" s="475"/>
      <c r="U30" s="597"/>
      <c r="V30" s="167">
        <v>41726</v>
      </c>
      <c r="W30" s="167" t="s">
        <v>257</v>
      </c>
      <c r="X30" s="167" t="s">
        <v>223</v>
      </c>
      <c r="Y30" s="251">
        <v>5</v>
      </c>
      <c r="Z30" s="167" t="s">
        <v>258</v>
      </c>
      <c r="AA30" s="167" t="s">
        <v>222</v>
      </c>
      <c r="AB30" s="597"/>
      <c r="AC30" s="375" t="str">
        <f>W30</f>
        <v>4.704,000</v>
      </c>
    </row>
    <row r="31" spans="1:31" ht="12.75" hidden="1" customHeight="1" x14ac:dyDescent="0.2">
      <c r="A31" s="337" t="s">
        <v>26</v>
      </c>
      <c r="B31" s="512"/>
      <c r="C31" s="324"/>
      <c r="D31" s="602"/>
      <c r="E31" s="338"/>
      <c r="F31" s="567"/>
      <c r="G31" s="606"/>
      <c r="H31" s="606"/>
      <c r="I31" s="512"/>
      <c r="J31" s="556"/>
      <c r="K31" s="512"/>
      <c r="L31" s="512"/>
      <c r="M31" s="463"/>
      <c r="N31" s="463"/>
      <c r="O31" s="597"/>
      <c r="P31" s="475"/>
      <c r="Q31" s="597"/>
      <c r="R31" s="597"/>
      <c r="S31" s="597"/>
      <c r="T31" s="475"/>
      <c r="U31" s="597"/>
      <c r="V31" s="248"/>
      <c r="W31" s="371"/>
      <c r="X31" s="372"/>
      <c r="Y31" s="372"/>
      <c r="Z31" s="372"/>
      <c r="AA31" s="373"/>
      <c r="AB31" s="248"/>
      <c r="AC31" s="374"/>
    </row>
    <row r="32" spans="1:31" ht="12.75" customHeight="1" x14ac:dyDescent="0.2">
      <c r="A32" s="311" t="s">
        <v>28</v>
      </c>
      <c r="B32" s="339"/>
      <c r="C32" s="520" t="s">
        <v>306</v>
      </c>
      <c r="D32" s="601" t="s">
        <v>299</v>
      </c>
      <c r="E32" s="560" t="s">
        <v>288</v>
      </c>
      <c r="F32" s="566" t="s">
        <v>0</v>
      </c>
      <c r="G32" s="322"/>
      <c r="H32" s="340" t="s">
        <v>213</v>
      </c>
      <c r="I32" s="339" t="s">
        <v>4</v>
      </c>
      <c r="J32" s="341" t="s">
        <v>210</v>
      </c>
      <c r="K32" s="339" t="s">
        <v>7</v>
      </c>
      <c r="L32" s="293" t="s">
        <v>8</v>
      </c>
      <c r="M32" s="309"/>
      <c r="N32" s="309"/>
      <c r="O32" s="201">
        <v>42024</v>
      </c>
      <c r="P32" s="201" t="s">
        <v>149</v>
      </c>
      <c r="Q32" s="201">
        <v>42029</v>
      </c>
      <c r="R32" s="201">
        <f>Q32+30</f>
        <v>42059</v>
      </c>
      <c r="S32" s="201">
        <f>R32</f>
        <v>42059</v>
      </c>
      <c r="T32" s="201">
        <f>S32+21</f>
        <v>42080</v>
      </c>
      <c r="U32" s="201" t="s">
        <v>149</v>
      </c>
      <c r="V32" s="201">
        <f>T32+10</f>
        <v>42090</v>
      </c>
      <c r="W32" s="370"/>
      <c r="X32" s="370"/>
      <c r="Y32" s="321"/>
      <c r="Z32" s="321"/>
      <c r="AA32" s="321"/>
      <c r="AB32" s="201">
        <f>V32+60</f>
        <v>42150</v>
      </c>
      <c r="AC32" s="376"/>
    </row>
    <row r="33" spans="1:31" ht="12.75" customHeight="1" x14ac:dyDescent="0.2">
      <c r="A33" s="314" t="s">
        <v>27</v>
      </c>
      <c r="B33" s="294"/>
      <c r="C33" s="526"/>
      <c r="D33" s="602"/>
      <c r="E33" s="561"/>
      <c r="F33" s="567"/>
      <c r="G33" s="325"/>
      <c r="H33" s="325"/>
      <c r="I33" s="294"/>
      <c r="J33" s="342"/>
      <c r="K33" s="294"/>
      <c r="L33" s="294"/>
      <c r="M33" s="297"/>
      <c r="N33" s="297"/>
      <c r="O33" s="296"/>
      <c r="P33" s="297"/>
      <c r="Q33" s="296"/>
      <c r="R33" s="296"/>
      <c r="S33" s="296"/>
      <c r="T33" s="297"/>
      <c r="U33" s="296"/>
      <c r="V33" s="167"/>
      <c r="W33" s="371"/>
      <c r="X33" s="372"/>
      <c r="Y33" s="372"/>
      <c r="Z33" s="372"/>
      <c r="AA33" s="373"/>
      <c r="AB33" s="248"/>
      <c r="AC33" s="374"/>
    </row>
    <row r="34" spans="1:31" ht="17.25" customHeight="1" x14ac:dyDescent="0.2">
      <c r="A34" s="319" t="s">
        <v>26</v>
      </c>
      <c r="B34" s="295"/>
      <c r="C34" s="527"/>
      <c r="D34" s="637"/>
      <c r="E34" s="562"/>
      <c r="F34" s="568"/>
      <c r="G34" s="330"/>
      <c r="H34" s="330"/>
      <c r="I34" s="295"/>
      <c r="J34" s="343"/>
      <c r="K34" s="295"/>
      <c r="L34" s="295"/>
      <c r="M34" s="378"/>
      <c r="N34" s="378"/>
      <c r="O34" s="377"/>
      <c r="P34" s="378"/>
      <c r="Q34" s="377"/>
      <c r="R34" s="377"/>
      <c r="S34" s="377"/>
      <c r="T34" s="378"/>
      <c r="U34" s="377"/>
      <c r="V34" s="379"/>
      <c r="W34" s="380"/>
      <c r="X34" s="381"/>
      <c r="Y34" s="381"/>
      <c r="Z34" s="381"/>
      <c r="AA34" s="382"/>
      <c r="AB34" s="379"/>
      <c r="AC34" s="383"/>
    </row>
    <row r="35" spans="1:31" x14ac:dyDescent="0.2">
      <c r="A35" s="311" t="s">
        <v>28</v>
      </c>
      <c r="B35" s="572"/>
      <c r="C35" s="520" t="s">
        <v>325</v>
      </c>
      <c r="D35" s="563" t="s">
        <v>300</v>
      </c>
      <c r="E35" s="520" t="s">
        <v>201</v>
      </c>
      <c r="F35" s="566" t="s">
        <v>0</v>
      </c>
      <c r="G35" s="344"/>
      <c r="H35" s="312" t="s">
        <v>213</v>
      </c>
      <c r="I35" s="208" t="s">
        <v>4</v>
      </c>
      <c r="J35" s="313" t="s">
        <v>210</v>
      </c>
      <c r="K35" s="208" t="s">
        <v>7</v>
      </c>
      <c r="L35" s="208" t="s">
        <v>8</v>
      </c>
      <c r="M35" s="127"/>
      <c r="N35" s="127"/>
      <c r="O35" s="201">
        <v>41456</v>
      </c>
      <c r="P35" s="237" t="s">
        <v>149</v>
      </c>
      <c r="Q35" s="201">
        <v>41486</v>
      </c>
      <c r="R35" s="201">
        <f>Q35+30</f>
        <v>41516</v>
      </c>
      <c r="S35" s="201">
        <f>R35</f>
        <v>41516</v>
      </c>
      <c r="T35" s="201">
        <v>41561</v>
      </c>
      <c r="U35" s="201"/>
      <c r="V35" s="201">
        <v>41621</v>
      </c>
      <c r="W35" s="608"/>
      <c r="X35" s="474" t="s">
        <v>223</v>
      </c>
      <c r="Y35" s="520" t="s">
        <v>325</v>
      </c>
      <c r="Z35" s="511" t="s">
        <v>260</v>
      </c>
      <c r="AA35" s="511" t="s">
        <v>222</v>
      </c>
      <c r="AB35" s="201">
        <v>41820</v>
      </c>
      <c r="AC35" s="590">
        <f>W35</f>
        <v>0</v>
      </c>
    </row>
    <row r="36" spans="1:31" x14ac:dyDescent="0.2">
      <c r="A36" s="314" t="s">
        <v>27</v>
      </c>
      <c r="B36" s="573"/>
      <c r="C36" s="526"/>
      <c r="D36" s="577"/>
      <c r="E36" s="526"/>
      <c r="F36" s="567"/>
      <c r="G36" s="336"/>
      <c r="H36" s="315"/>
      <c r="I36" s="213"/>
      <c r="J36" s="213"/>
      <c r="K36" s="213"/>
      <c r="L36" s="213"/>
      <c r="M36" s="107"/>
      <c r="N36" s="107"/>
      <c r="O36" s="167">
        <v>41730</v>
      </c>
      <c r="P36" s="167"/>
      <c r="Q36" s="167">
        <f>O36+10</f>
        <v>41740</v>
      </c>
      <c r="R36" s="167">
        <f>Q36+30</f>
        <v>41770</v>
      </c>
      <c r="S36" s="167">
        <f>R36</f>
        <v>41770</v>
      </c>
      <c r="T36" s="167">
        <f>S36+30</f>
        <v>41800</v>
      </c>
      <c r="U36" s="167" t="s">
        <v>149</v>
      </c>
      <c r="V36" s="167">
        <f>T36+30</f>
        <v>41830</v>
      </c>
      <c r="W36" s="609"/>
      <c r="X36" s="475"/>
      <c r="Y36" s="526"/>
      <c r="Z36" s="512"/>
      <c r="AA36" s="512"/>
      <c r="AB36" s="215">
        <v>41711</v>
      </c>
      <c r="AC36" s="580"/>
    </row>
    <row r="37" spans="1:31" x14ac:dyDescent="0.2">
      <c r="A37" s="319" t="s">
        <v>26</v>
      </c>
      <c r="B37" s="574"/>
      <c r="C37" s="527"/>
      <c r="D37" s="578"/>
      <c r="E37" s="527"/>
      <c r="F37" s="568"/>
      <c r="G37" s="320"/>
      <c r="H37" s="320"/>
      <c r="I37" s="218"/>
      <c r="J37" s="218"/>
      <c r="K37" s="218"/>
      <c r="L37" s="218"/>
      <c r="M37" s="108"/>
      <c r="N37" s="108"/>
      <c r="O37" s="252" t="s">
        <v>261</v>
      </c>
      <c r="P37" s="252" t="s">
        <v>149</v>
      </c>
      <c r="Q37" s="252" t="s">
        <v>259</v>
      </c>
      <c r="R37" s="219">
        <v>41739</v>
      </c>
      <c r="S37" s="219">
        <v>41740</v>
      </c>
      <c r="T37" s="221" t="s">
        <v>149</v>
      </c>
      <c r="U37" s="221" t="s">
        <v>149</v>
      </c>
      <c r="V37" s="219">
        <v>41764</v>
      </c>
      <c r="W37" s="610"/>
      <c r="X37" s="476"/>
      <c r="Y37" s="527"/>
      <c r="Z37" s="513"/>
      <c r="AA37" s="513"/>
      <c r="AB37" s="219">
        <v>41809</v>
      </c>
      <c r="AC37" s="581"/>
    </row>
    <row r="38" spans="1:31" x14ac:dyDescent="0.2">
      <c r="A38" s="311" t="s">
        <v>28</v>
      </c>
      <c r="B38" s="572"/>
      <c r="C38" s="520" t="s">
        <v>306</v>
      </c>
      <c r="D38" s="563" t="s">
        <v>300</v>
      </c>
      <c r="E38" s="520" t="s">
        <v>288</v>
      </c>
      <c r="F38" s="566" t="s">
        <v>0</v>
      </c>
      <c r="G38" s="344"/>
      <c r="H38" s="312" t="s">
        <v>213</v>
      </c>
      <c r="I38" s="208" t="s">
        <v>4</v>
      </c>
      <c r="J38" s="313" t="s">
        <v>210</v>
      </c>
      <c r="K38" s="208" t="s">
        <v>7</v>
      </c>
      <c r="L38" s="208" t="s">
        <v>8</v>
      </c>
      <c r="M38" s="310"/>
      <c r="N38" s="310"/>
      <c r="O38" s="201">
        <v>42029</v>
      </c>
      <c r="P38" s="237" t="s">
        <v>149</v>
      </c>
      <c r="Q38" s="201">
        <f>O38+5</f>
        <v>42034</v>
      </c>
      <c r="R38" s="201">
        <f>Q38+30</f>
        <v>42064</v>
      </c>
      <c r="S38" s="201">
        <f>R38</f>
        <v>42064</v>
      </c>
      <c r="T38" s="201">
        <f>S38+21</f>
        <v>42085</v>
      </c>
      <c r="U38" s="201"/>
      <c r="V38" s="201">
        <f>T38+10</f>
        <v>42095</v>
      </c>
      <c r="W38" s="608"/>
      <c r="X38" s="474" t="s">
        <v>223</v>
      </c>
      <c r="Y38" s="569"/>
      <c r="Z38" s="511"/>
      <c r="AA38" s="511"/>
      <c r="AB38" s="201">
        <f>V38+60</f>
        <v>42155</v>
      </c>
      <c r="AC38" s="590">
        <f>W38</f>
        <v>0</v>
      </c>
    </row>
    <row r="39" spans="1:31" x14ac:dyDescent="0.2">
      <c r="A39" s="314" t="s">
        <v>27</v>
      </c>
      <c r="B39" s="573"/>
      <c r="C39" s="526"/>
      <c r="D39" s="577"/>
      <c r="E39" s="526"/>
      <c r="F39" s="567"/>
      <c r="G39" s="336"/>
      <c r="H39" s="315"/>
      <c r="I39" s="213"/>
      <c r="J39" s="213"/>
      <c r="K39" s="213"/>
      <c r="L39" s="213"/>
      <c r="M39" s="396"/>
      <c r="N39" s="396"/>
      <c r="O39" s="167"/>
      <c r="P39" s="167"/>
      <c r="Q39" s="167"/>
      <c r="R39" s="167"/>
      <c r="S39" s="167"/>
      <c r="T39" s="167"/>
      <c r="U39" s="167"/>
      <c r="V39" s="167"/>
      <c r="W39" s="609"/>
      <c r="X39" s="475"/>
      <c r="Y39" s="512"/>
      <c r="Z39" s="512"/>
      <c r="AA39" s="512"/>
      <c r="AB39" s="215"/>
      <c r="AC39" s="580"/>
    </row>
    <row r="40" spans="1:31" ht="19.5" customHeight="1" x14ac:dyDescent="0.2">
      <c r="A40" s="319" t="s">
        <v>26</v>
      </c>
      <c r="B40" s="574"/>
      <c r="C40" s="527"/>
      <c r="D40" s="578"/>
      <c r="E40" s="527"/>
      <c r="F40" s="568"/>
      <c r="G40" s="320"/>
      <c r="H40" s="320"/>
      <c r="I40" s="218"/>
      <c r="J40" s="218"/>
      <c r="K40" s="218"/>
      <c r="L40" s="218"/>
      <c r="M40" s="221"/>
      <c r="N40" s="221"/>
      <c r="O40" s="252"/>
      <c r="P40" s="252"/>
      <c r="Q40" s="252"/>
      <c r="R40" s="219"/>
      <c r="S40" s="219"/>
      <c r="T40" s="221"/>
      <c r="U40" s="221"/>
      <c r="V40" s="219"/>
      <c r="W40" s="610"/>
      <c r="X40" s="476"/>
      <c r="Y40" s="513"/>
      <c r="Z40" s="513"/>
      <c r="AA40" s="513"/>
      <c r="AB40" s="219"/>
      <c r="AC40" s="581"/>
    </row>
    <row r="41" spans="1:31" ht="12.75" customHeight="1" x14ac:dyDescent="0.2">
      <c r="A41" s="311" t="s">
        <v>28</v>
      </c>
      <c r="B41" s="572"/>
      <c r="C41" s="520" t="s">
        <v>310</v>
      </c>
      <c r="D41" s="563" t="s">
        <v>301</v>
      </c>
      <c r="E41" s="520" t="s">
        <v>201</v>
      </c>
      <c r="F41" s="566" t="s">
        <v>0</v>
      </c>
      <c r="G41" s="344"/>
      <c r="H41" s="312" t="s">
        <v>213</v>
      </c>
      <c r="I41" s="208" t="s">
        <v>4</v>
      </c>
      <c r="J41" s="593" t="s">
        <v>210</v>
      </c>
      <c r="K41" s="208" t="s">
        <v>7</v>
      </c>
      <c r="L41" s="208" t="s">
        <v>8</v>
      </c>
      <c r="M41" s="99"/>
      <c r="N41" s="99"/>
      <c r="O41" s="201">
        <v>41890</v>
      </c>
      <c r="P41" s="201" t="s">
        <v>149</v>
      </c>
      <c r="Q41" s="201">
        <v>41920</v>
      </c>
      <c r="R41" s="201">
        <f>Q41+30</f>
        <v>41950</v>
      </c>
      <c r="S41" s="201">
        <f>R41</f>
        <v>41950</v>
      </c>
      <c r="T41" s="201">
        <v>41985</v>
      </c>
      <c r="U41" s="201" t="s">
        <v>149</v>
      </c>
      <c r="V41" s="201">
        <v>42005</v>
      </c>
      <c r="W41" s="608"/>
      <c r="X41" s="611" t="s">
        <v>223</v>
      </c>
      <c r="Y41" s="520" t="s">
        <v>319</v>
      </c>
      <c r="Z41" s="520" t="s">
        <v>315</v>
      </c>
      <c r="AA41" s="591" t="s">
        <v>222</v>
      </c>
      <c r="AB41" s="201">
        <v>42185</v>
      </c>
      <c r="AC41" s="590">
        <f>W41</f>
        <v>0</v>
      </c>
      <c r="AD41" s="585" t="s">
        <v>294</v>
      </c>
    </row>
    <row r="42" spans="1:31" x14ac:dyDescent="0.2">
      <c r="A42" s="314" t="s">
        <v>27</v>
      </c>
      <c r="B42" s="573"/>
      <c r="C42" s="526"/>
      <c r="D42" s="564"/>
      <c r="E42" s="521"/>
      <c r="F42" s="567"/>
      <c r="G42" s="336"/>
      <c r="H42" s="315"/>
      <c r="I42" s="213"/>
      <c r="J42" s="594"/>
      <c r="K42" s="213"/>
      <c r="L42" s="213"/>
      <c r="M42" s="107"/>
      <c r="N42" s="107"/>
      <c r="O42" s="167">
        <v>42064</v>
      </c>
      <c r="P42" s="167" t="s">
        <v>149</v>
      </c>
      <c r="Q42" s="167">
        <f>O42+10</f>
        <v>42074</v>
      </c>
      <c r="R42" s="167">
        <f>Q42+30</f>
        <v>42104</v>
      </c>
      <c r="S42" s="167">
        <f>R42</f>
        <v>42104</v>
      </c>
      <c r="T42" s="167">
        <f>S42+60</f>
        <v>42164</v>
      </c>
      <c r="U42" s="167" t="s">
        <v>149</v>
      </c>
      <c r="V42" s="167">
        <f>T42+30</f>
        <v>42194</v>
      </c>
      <c r="W42" s="609"/>
      <c r="X42" s="583"/>
      <c r="Y42" s="526"/>
      <c r="Z42" s="526"/>
      <c r="AA42" s="573"/>
      <c r="AB42" s="215">
        <f>V42+90</f>
        <v>42284</v>
      </c>
      <c r="AC42" s="580"/>
      <c r="AD42" s="586"/>
    </row>
    <row r="43" spans="1:31" ht="18" customHeight="1" x14ac:dyDescent="0.2">
      <c r="A43" s="319" t="s">
        <v>26</v>
      </c>
      <c r="B43" s="574"/>
      <c r="C43" s="527"/>
      <c r="D43" s="564"/>
      <c r="E43" s="521"/>
      <c r="F43" s="567"/>
      <c r="G43" s="320"/>
      <c r="H43" s="320"/>
      <c r="I43" s="218"/>
      <c r="J43" s="595"/>
      <c r="K43" s="218"/>
      <c r="L43" s="218"/>
      <c r="M43" s="108"/>
      <c r="N43" s="108"/>
      <c r="O43" s="167">
        <v>41932</v>
      </c>
      <c r="P43" s="252" t="s">
        <v>149</v>
      </c>
      <c r="Q43" s="168" t="s">
        <v>296</v>
      </c>
      <c r="R43" s="167">
        <v>42356</v>
      </c>
      <c r="S43" s="167">
        <v>42356</v>
      </c>
      <c r="T43" s="168">
        <v>42005</v>
      </c>
      <c r="U43" s="252" t="s">
        <v>149</v>
      </c>
      <c r="V43" s="167">
        <v>42031</v>
      </c>
      <c r="W43" s="610"/>
      <c r="X43" s="584"/>
      <c r="Y43" s="527"/>
      <c r="Z43" s="527"/>
      <c r="AA43" s="574"/>
      <c r="AB43" s="219">
        <v>42185</v>
      </c>
      <c r="AC43" s="581"/>
      <c r="AD43" s="586"/>
    </row>
    <row r="44" spans="1:31" ht="12.75" customHeight="1" x14ac:dyDescent="0.2">
      <c r="A44" s="311" t="s">
        <v>28</v>
      </c>
      <c r="B44" s="572"/>
      <c r="C44" s="572"/>
      <c r="D44" s="563" t="s">
        <v>302</v>
      </c>
      <c r="E44" s="520" t="s">
        <v>201</v>
      </c>
      <c r="F44" s="566" t="s">
        <v>0</v>
      </c>
      <c r="G44" s="344"/>
      <c r="H44" s="312" t="s">
        <v>213</v>
      </c>
      <c r="I44" s="208" t="s">
        <v>4</v>
      </c>
      <c r="J44" s="313" t="s">
        <v>210</v>
      </c>
      <c r="K44" s="208" t="s">
        <v>7</v>
      </c>
      <c r="L44" s="208" t="s">
        <v>8</v>
      </c>
      <c r="M44" s="127"/>
      <c r="N44" s="127"/>
      <c r="O44" s="201">
        <v>41749</v>
      </c>
      <c r="P44" s="237" t="s">
        <v>149</v>
      </c>
      <c r="Q44" s="201">
        <v>41779</v>
      </c>
      <c r="R44" s="201">
        <f>Q44+30</f>
        <v>41809</v>
      </c>
      <c r="S44" s="201">
        <f>R44</f>
        <v>41809</v>
      </c>
      <c r="T44" s="201">
        <v>41854</v>
      </c>
      <c r="U44" s="201" t="s">
        <v>149</v>
      </c>
      <c r="V44" s="201">
        <f>T44+30</f>
        <v>41884</v>
      </c>
      <c r="W44" s="582"/>
      <c r="X44" s="582"/>
      <c r="Y44" s="572"/>
      <c r="Z44" s="569"/>
      <c r="AA44" s="572"/>
      <c r="AB44" s="201">
        <v>42185</v>
      </c>
      <c r="AC44" s="579"/>
      <c r="AD44" s="630" t="s">
        <v>262</v>
      </c>
      <c r="AE44" s="631"/>
    </row>
    <row r="45" spans="1:31" x14ac:dyDescent="0.2">
      <c r="A45" s="314" t="s">
        <v>27</v>
      </c>
      <c r="B45" s="573"/>
      <c r="C45" s="573"/>
      <c r="D45" s="577"/>
      <c r="E45" s="526"/>
      <c r="F45" s="567"/>
      <c r="G45" s="336"/>
      <c r="H45" s="315"/>
      <c r="I45" s="213"/>
      <c r="J45" s="213"/>
      <c r="K45" s="213"/>
      <c r="L45" s="213"/>
      <c r="M45" s="107"/>
      <c r="N45" s="107"/>
      <c r="O45" s="167">
        <v>42083</v>
      </c>
      <c r="P45" s="168" t="s">
        <v>149</v>
      </c>
      <c r="Q45" s="167">
        <f>O45+10</f>
        <v>42093</v>
      </c>
      <c r="R45" s="167">
        <f>Q45+30</f>
        <v>42123</v>
      </c>
      <c r="S45" s="167">
        <f>R45</f>
        <v>42123</v>
      </c>
      <c r="T45" s="167">
        <f>S45+30</f>
        <v>42153</v>
      </c>
      <c r="U45" s="167" t="s">
        <v>149</v>
      </c>
      <c r="V45" s="167">
        <f>T45+30</f>
        <v>42183</v>
      </c>
      <c r="W45" s="583"/>
      <c r="X45" s="583"/>
      <c r="Y45" s="573"/>
      <c r="Z45" s="512"/>
      <c r="AA45" s="573"/>
      <c r="AB45" s="215">
        <f>V45+90</f>
        <v>42273</v>
      </c>
      <c r="AC45" s="580"/>
      <c r="AD45" s="630"/>
      <c r="AE45" s="631"/>
    </row>
    <row r="46" spans="1:31" x14ac:dyDescent="0.2">
      <c r="A46" s="319" t="s">
        <v>26</v>
      </c>
      <c r="B46" s="574"/>
      <c r="C46" s="574"/>
      <c r="D46" s="578"/>
      <c r="E46" s="527"/>
      <c r="F46" s="568"/>
      <c r="G46" s="320"/>
      <c r="H46" s="320"/>
      <c r="I46" s="218"/>
      <c r="J46" s="218"/>
      <c r="K46" s="218"/>
      <c r="L46" s="218"/>
      <c r="M46" s="108"/>
      <c r="N46" s="108"/>
      <c r="O46" s="221"/>
      <c r="P46" s="221"/>
      <c r="Q46" s="221"/>
      <c r="R46" s="221"/>
      <c r="S46" s="221"/>
      <c r="T46" s="221"/>
      <c r="U46" s="221"/>
      <c r="V46" s="221"/>
      <c r="W46" s="584"/>
      <c r="X46" s="584"/>
      <c r="Y46" s="574"/>
      <c r="Z46" s="513"/>
      <c r="AA46" s="574"/>
      <c r="AB46" s="219"/>
      <c r="AC46" s="581"/>
      <c r="AD46" s="630"/>
      <c r="AE46" s="631"/>
    </row>
    <row r="47" spans="1:31" x14ac:dyDescent="0.2">
      <c r="A47" s="311" t="s">
        <v>28</v>
      </c>
      <c r="B47" s="572"/>
      <c r="C47" s="572"/>
      <c r="D47" s="563" t="s">
        <v>303</v>
      </c>
      <c r="E47" s="520" t="s">
        <v>212</v>
      </c>
      <c r="F47" s="566" t="s">
        <v>0</v>
      </c>
      <c r="G47" s="344"/>
      <c r="H47" s="312" t="s">
        <v>213</v>
      </c>
      <c r="I47" s="208" t="s">
        <v>4</v>
      </c>
      <c r="J47" s="313" t="s">
        <v>210</v>
      </c>
      <c r="K47" s="208" t="s">
        <v>7</v>
      </c>
      <c r="L47" s="208" t="s">
        <v>8</v>
      </c>
      <c r="M47" s="99"/>
      <c r="N47" s="99"/>
      <c r="O47" s="201">
        <v>41855</v>
      </c>
      <c r="P47" s="237">
        <v>41875</v>
      </c>
      <c r="Q47" s="201">
        <v>41885</v>
      </c>
      <c r="R47" s="201">
        <f>Q47+30</f>
        <v>41915</v>
      </c>
      <c r="S47" s="201">
        <f>R47</f>
        <v>41915</v>
      </c>
      <c r="T47" s="201">
        <v>41965</v>
      </c>
      <c r="U47" s="201">
        <v>41975</v>
      </c>
      <c r="V47" s="201">
        <v>42005</v>
      </c>
      <c r="W47" s="582"/>
      <c r="X47" s="582"/>
      <c r="Y47" s="572"/>
      <c r="Z47" s="569"/>
      <c r="AA47" s="572"/>
      <c r="AB47" s="201">
        <v>42185</v>
      </c>
      <c r="AC47" s="579"/>
      <c r="AD47" s="630"/>
      <c r="AE47" s="631"/>
    </row>
    <row r="48" spans="1:31" x14ac:dyDescent="0.2">
      <c r="A48" s="314" t="s">
        <v>27</v>
      </c>
      <c r="B48" s="573"/>
      <c r="C48" s="573"/>
      <c r="D48" s="577"/>
      <c r="E48" s="526"/>
      <c r="F48" s="567"/>
      <c r="G48" s="336"/>
      <c r="H48" s="315"/>
      <c r="I48" s="213"/>
      <c r="J48" s="213"/>
      <c r="K48" s="213"/>
      <c r="L48" s="213"/>
      <c r="M48" s="107"/>
      <c r="N48" s="107"/>
      <c r="O48" s="167">
        <v>42083</v>
      </c>
      <c r="P48" s="168" t="s">
        <v>149</v>
      </c>
      <c r="Q48" s="167">
        <f>O48+10</f>
        <v>42093</v>
      </c>
      <c r="R48" s="167">
        <f>Q48+30</f>
        <v>42123</v>
      </c>
      <c r="S48" s="167">
        <f>R48</f>
        <v>42123</v>
      </c>
      <c r="T48" s="167">
        <f>S48+30</f>
        <v>42153</v>
      </c>
      <c r="U48" s="167" t="s">
        <v>149</v>
      </c>
      <c r="V48" s="167">
        <f>T48+30</f>
        <v>42183</v>
      </c>
      <c r="W48" s="583"/>
      <c r="X48" s="583"/>
      <c r="Y48" s="573"/>
      <c r="Z48" s="512"/>
      <c r="AA48" s="573"/>
      <c r="AB48" s="215">
        <f>V48+90</f>
        <v>42273</v>
      </c>
      <c r="AC48" s="580"/>
      <c r="AD48" s="630"/>
      <c r="AE48" s="631"/>
    </row>
    <row r="49" spans="1:31" x14ac:dyDescent="0.2">
      <c r="A49" s="319" t="s">
        <v>26</v>
      </c>
      <c r="B49" s="574"/>
      <c r="C49" s="574"/>
      <c r="D49" s="578"/>
      <c r="E49" s="527"/>
      <c r="F49" s="568"/>
      <c r="G49" s="320"/>
      <c r="H49" s="320"/>
      <c r="I49" s="218"/>
      <c r="J49" s="218"/>
      <c r="K49" s="218"/>
      <c r="L49" s="218"/>
      <c r="M49" s="108"/>
      <c r="N49" s="108"/>
      <c r="O49" s="221"/>
      <c r="P49" s="221"/>
      <c r="Q49" s="252" t="s">
        <v>263</v>
      </c>
      <c r="R49" s="221"/>
      <c r="S49" s="221"/>
      <c r="T49" s="221"/>
      <c r="U49" s="221"/>
      <c r="V49" s="221"/>
      <c r="W49" s="584"/>
      <c r="X49" s="584"/>
      <c r="Y49" s="574"/>
      <c r="Z49" s="513"/>
      <c r="AA49" s="574"/>
      <c r="AB49" s="219"/>
      <c r="AC49" s="581"/>
      <c r="AD49" s="630"/>
      <c r="AE49" s="631"/>
    </row>
    <row r="50" spans="1:31" ht="12.75" customHeight="1" x14ac:dyDescent="0.2">
      <c r="A50" s="311" t="s">
        <v>28</v>
      </c>
      <c r="B50" s="572"/>
      <c r="C50" s="520" t="s">
        <v>311</v>
      </c>
      <c r="D50" s="563" t="s">
        <v>304</v>
      </c>
      <c r="E50" s="520" t="s">
        <v>201</v>
      </c>
      <c r="F50" s="566" t="s">
        <v>0</v>
      </c>
      <c r="G50" s="344"/>
      <c r="H50" s="312" t="s">
        <v>213</v>
      </c>
      <c r="I50" s="208" t="s">
        <v>4</v>
      </c>
      <c r="J50" s="593" t="s">
        <v>210</v>
      </c>
      <c r="K50" s="208" t="s">
        <v>7</v>
      </c>
      <c r="L50" s="208" t="s">
        <v>8</v>
      </c>
      <c r="M50" s="127"/>
      <c r="N50" s="127"/>
      <c r="O50" s="201">
        <v>41713</v>
      </c>
      <c r="P50" s="237" t="s">
        <v>149</v>
      </c>
      <c r="Q50" s="201">
        <v>41743</v>
      </c>
      <c r="R50" s="201">
        <f>Q50+30</f>
        <v>41773</v>
      </c>
      <c r="S50" s="201">
        <f>R50</f>
        <v>41773</v>
      </c>
      <c r="T50" s="201">
        <v>41818</v>
      </c>
      <c r="U50" s="201" t="s">
        <v>149</v>
      </c>
      <c r="V50" s="201">
        <v>41828</v>
      </c>
      <c r="W50" s="592"/>
      <c r="X50" s="592"/>
      <c r="Y50" s="569"/>
      <c r="Z50" s="339"/>
      <c r="AA50" s="569"/>
      <c r="AB50" s="201">
        <v>42185</v>
      </c>
      <c r="AC50" s="587"/>
      <c r="AD50" s="630"/>
      <c r="AE50" s="631"/>
    </row>
    <row r="51" spans="1:31" x14ac:dyDescent="0.2">
      <c r="A51" s="314" t="s">
        <v>27</v>
      </c>
      <c r="B51" s="573"/>
      <c r="C51" s="526"/>
      <c r="D51" s="564"/>
      <c r="E51" s="521"/>
      <c r="F51" s="567"/>
      <c r="G51" s="336"/>
      <c r="H51" s="315"/>
      <c r="I51" s="213"/>
      <c r="J51" s="594"/>
      <c r="K51" s="213"/>
      <c r="L51" s="213"/>
      <c r="M51" s="107"/>
      <c r="N51" s="107"/>
      <c r="O51" s="167">
        <v>41805</v>
      </c>
      <c r="P51" s="168" t="s">
        <v>149</v>
      </c>
      <c r="Q51" s="167">
        <f>O51+10</f>
        <v>41815</v>
      </c>
      <c r="R51" s="167">
        <f>Q51+30</f>
        <v>41845</v>
      </c>
      <c r="S51" s="167">
        <f>R51</f>
        <v>41845</v>
      </c>
      <c r="T51" s="167">
        <f>S51+30</f>
        <v>41875</v>
      </c>
      <c r="U51" s="167" t="s">
        <v>149</v>
      </c>
      <c r="V51" s="167">
        <f>T51+30</f>
        <v>41905</v>
      </c>
      <c r="W51" s="475"/>
      <c r="X51" s="475"/>
      <c r="Y51" s="512"/>
      <c r="Z51" s="294"/>
      <c r="AA51" s="512"/>
      <c r="AB51" s="167">
        <f>V51+4*30</f>
        <v>42025</v>
      </c>
      <c r="AC51" s="588"/>
      <c r="AD51" s="630"/>
      <c r="AE51" s="631"/>
    </row>
    <row r="52" spans="1:31" x14ac:dyDescent="0.2">
      <c r="A52" s="319" t="s">
        <v>26</v>
      </c>
      <c r="B52" s="574"/>
      <c r="C52" s="527"/>
      <c r="D52" s="564"/>
      <c r="E52" s="521"/>
      <c r="F52" s="567"/>
      <c r="G52" s="320"/>
      <c r="H52" s="320"/>
      <c r="I52" s="218"/>
      <c r="J52" s="595"/>
      <c r="K52" s="218"/>
      <c r="L52" s="218"/>
      <c r="M52" s="108"/>
      <c r="N52" s="108"/>
      <c r="O52" s="167">
        <v>41897</v>
      </c>
      <c r="P52" s="252" t="s">
        <v>149</v>
      </c>
      <c r="Q52" s="167">
        <v>41943</v>
      </c>
      <c r="R52" s="167">
        <v>41967</v>
      </c>
      <c r="S52" s="167">
        <v>41967</v>
      </c>
      <c r="T52" s="252" t="s">
        <v>307</v>
      </c>
      <c r="U52" s="221"/>
      <c r="V52" s="221"/>
      <c r="W52" s="476"/>
      <c r="X52" s="476"/>
      <c r="Y52" s="513"/>
      <c r="Z52" s="295"/>
      <c r="AA52" s="513"/>
      <c r="AB52" s="219"/>
      <c r="AC52" s="589"/>
      <c r="AD52" s="630"/>
      <c r="AE52" s="631"/>
    </row>
    <row r="53" spans="1:31" ht="57" customHeight="1" x14ac:dyDescent="0.2">
      <c r="A53" s="319" t="s">
        <v>26</v>
      </c>
      <c r="B53" s="333"/>
      <c r="C53" s="334" t="s">
        <v>309</v>
      </c>
      <c r="D53" s="565"/>
      <c r="E53" s="522"/>
      <c r="F53" s="568"/>
      <c r="G53" s="320"/>
      <c r="H53" s="320"/>
      <c r="I53" s="218"/>
      <c r="J53" s="345"/>
      <c r="K53" s="218"/>
      <c r="L53" s="218"/>
      <c r="M53" s="221"/>
      <c r="N53" s="221"/>
      <c r="O53" s="167">
        <v>41897</v>
      </c>
      <c r="P53" s="252" t="s">
        <v>149</v>
      </c>
      <c r="Q53" s="168" t="s">
        <v>313</v>
      </c>
      <c r="R53" s="167">
        <v>42010</v>
      </c>
      <c r="S53" s="167">
        <v>42010</v>
      </c>
      <c r="T53" s="167">
        <v>42026</v>
      </c>
      <c r="U53" s="221" t="s">
        <v>149</v>
      </c>
      <c r="V53" s="167">
        <v>42031</v>
      </c>
      <c r="W53" s="53"/>
      <c r="X53" s="409" t="s">
        <v>223</v>
      </c>
      <c r="Y53" s="306" t="s">
        <v>320</v>
      </c>
      <c r="Z53" s="410" t="s">
        <v>314</v>
      </c>
      <c r="AA53" s="354" t="s">
        <v>222</v>
      </c>
      <c r="AB53" s="219">
        <v>42185</v>
      </c>
      <c r="AC53" s="383">
        <f>W53</f>
        <v>0</v>
      </c>
      <c r="AD53" s="278"/>
      <c r="AE53" s="279"/>
    </row>
    <row r="54" spans="1:31" ht="12.75" customHeight="1" x14ac:dyDescent="0.2">
      <c r="A54" s="311" t="s">
        <v>28</v>
      </c>
      <c r="B54" s="572"/>
      <c r="C54" s="572"/>
      <c r="D54" s="563" t="s">
        <v>219</v>
      </c>
      <c r="E54" s="520" t="s">
        <v>305</v>
      </c>
      <c r="F54" s="566" t="s">
        <v>1</v>
      </c>
      <c r="G54" s="344"/>
      <c r="H54" s="312" t="s">
        <v>213</v>
      </c>
      <c r="I54" s="208" t="s">
        <v>4</v>
      </c>
      <c r="J54" s="346" t="s">
        <v>211</v>
      </c>
      <c r="K54" s="208" t="s">
        <v>7</v>
      </c>
      <c r="L54" s="208" t="s">
        <v>8</v>
      </c>
      <c r="M54" s="127"/>
      <c r="N54" s="127"/>
      <c r="O54" s="201">
        <v>41699</v>
      </c>
      <c r="P54" s="237" t="s">
        <v>149</v>
      </c>
      <c r="Q54" s="201">
        <v>41729</v>
      </c>
      <c r="R54" s="201">
        <f>Q54+30</f>
        <v>41759</v>
      </c>
      <c r="S54" s="201">
        <f>R54</f>
        <v>41759</v>
      </c>
      <c r="T54" s="201">
        <v>41804</v>
      </c>
      <c r="U54" s="237" t="s">
        <v>149</v>
      </c>
      <c r="V54" s="201">
        <v>41864</v>
      </c>
      <c r="W54" s="582"/>
      <c r="X54" s="582"/>
      <c r="Y54" s="572"/>
      <c r="Z54" s="569"/>
      <c r="AA54" s="572"/>
      <c r="AB54" s="201">
        <v>42185</v>
      </c>
      <c r="AC54" s="579"/>
      <c r="AD54" s="630" t="s">
        <v>262</v>
      </c>
      <c r="AE54" s="632"/>
    </row>
    <row r="55" spans="1:31" ht="12.75" customHeight="1" x14ac:dyDescent="0.2">
      <c r="A55" s="314" t="s">
        <v>27</v>
      </c>
      <c r="B55" s="573"/>
      <c r="C55" s="573"/>
      <c r="D55" s="564"/>
      <c r="E55" s="526"/>
      <c r="F55" s="567"/>
      <c r="G55" s="336"/>
      <c r="H55" s="315"/>
      <c r="I55" s="213"/>
      <c r="J55" s="214"/>
      <c r="K55" s="213"/>
      <c r="L55" s="213"/>
      <c r="M55" s="107"/>
      <c r="N55" s="107"/>
      <c r="O55" s="167">
        <v>42083</v>
      </c>
      <c r="P55" s="168" t="s">
        <v>149</v>
      </c>
      <c r="Q55" s="167">
        <f>O55+25</f>
        <v>42108</v>
      </c>
      <c r="R55" s="167">
        <f>Q55+30</f>
        <v>42138</v>
      </c>
      <c r="S55" s="167">
        <f>R55</f>
        <v>42138</v>
      </c>
      <c r="T55" s="167">
        <f>S55+60</f>
        <v>42198</v>
      </c>
      <c r="U55" s="168" t="s">
        <v>149</v>
      </c>
      <c r="V55" s="167">
        <f>T55+30</f>
        <v>42228</v>
      </c>
      <c r="W55" s="583"/>
      <c r="X55" s="583"/>
      <c r="Y55" s="573"/>
      <c r="Z55" s="512"/>
      <c r="AA55" s="573"/>
      <c r="AB55" s="167">
        <f>V55+6*30</f>
        <v>42408</v>
      </c>
      <c r="AC55" s="580"/>
      <c r="AD55" s="630"/>
      <c r="AE55" s="632"/>
    </row>
    <row r="56" spans="1:31" ht="12.75" customHeight="1" x14ac:dyDescent="0.2">
      <c r="A56" s="319" t="s">
        <v>26</v>
      </c>
      <c r="B56" s="574"/>
      <c r="C56" s="574"/>
      <c r="D56" s="565"/>
      <c r="E56" s="527"/>
      <c r="F56" s="568"/>
      <c r="G56" s="320"/>
      <c r="H56" s="320"/>
      <c r="I56" s="218"/>
      <c r="J56" s="218"/>
      <c r="K56" s="218"/>
      <c r="L56" s="218"/>
      <c r="M56" s="108"/>
      <c r="N56" s="108"/>
      <c r="O56" s="221"/>
      <c r="P56" s="221"/>
      <c r="Q56" s="221"/>
      <c r="R56" s="221"/>
      <c r="S56" s="221"/>
      <c r="T56" s="221"/>
      <c r="U56" s="221"/>
      <c r="V56" s="221"/>
      <c r="W56" s="584"/>
      <c r="X56" s="584"/>
      <c r="Y56" s="574"/>
      <c r="Z56" s="513"/>
      <c r="AA56" s="574"/>
      <c r="AB56" s="219"/>
      <c r="AC56" s="581"/>
      <c r="AD56" s="630"/>
      <c r="AE56" s="632"/>
    </row>
    <row r="57" spans="1:31" ht="12.75" customHeight="1" x14ac:dyDescent="0.2">
      <c r="A57" s="311" t="s">
        <v>28</v>
      </c>
      <c r="B57" s="572"/>
      <c r="C57" s="572"/>
      <c r="D57" s="563" t="s">
        <v>202</v>
      </c>
      <c r="E57" s="520" t="s">
        <v>201</v>
      </c>
      <c r="F57" s="566" t="s">
        <v>1</v>
      </c>
      <c r="G57" s="344"/>
      <c r="H57" s="312" t="s">
        <v>213</v>
      </c>
      <c r="I57" s="433" t="s">
        <v>4</v>
      </c>
      <c r="J57" s="214" t="s">
        <v>211</v>
      </c>
      <c r="K57" s="208" t="s">
        <v>7</v>
      </c>
      <c r="L57" s="208" t="s">
        <v>8</v>
      </c>
      <c r="M57" s="127"/>
      <c r="N57" s="127"/>
      <c r="O57" s="201">
        <v>41671</v>
      </c>
      <c r="P57" s="237" t="s">
        <v>149</v>
      </c>
      <c r="Q57" s="201">
        <v>41691</v>
      </c>
      <c r="R57" s="201">
        <f>Q57+30</f>
        <v>41721</v>
      </c>
      <c r="S57" s="201">
        <f>R57</f>
        <v>41721</v>
      </c>
      <c r="T57" s="201">
        <v>41766</v>
      </c>
      <c r="U57" s="201" t="s">
        <v>149</v>
      </c>
      <c r="V57" s="201">
        <v>41826</v>
      </c>
      <c r="W57" s="582"/>
      <c r="X57" s="582"/>
      <c r="Y57" s="572"/>
      <c r="Z57" s="569"/>
      <c r="AA57" s="572"/>
      <c r="AB57" s="201">
        <v>42185</v>
      </c>
      <c r="AC57" s="579"/>
      <c r="AD57" s="630"/>
      <c r="AE57" s="632"/>
    </row>
    <row r="58" spans="1:31" ht="12.75" customHeight="1" x14ac:dyDescent="0.2">
      <c r="A58" s="314" t="s">
        <v>27</v>
      </c>
      <c r="B58" s="573"/>
      <c r="C58" s="573"/>
      <c r="D58" s="564"/>
      <c r="E58" s="526"/>
      <c r="F58" s="567"/>
      <c r="G58" s="336"/>
      <c r="H58" s="315"/>
      <c r="I58" s="213"/>
      <c r="J58" s="214"/>
      <c r="K58" s="213"/>
      <c r="L58" s="213"/>
      <c r="M58" s="107"/>
      <c r="N58" s="107"/>
      <c r="O58" s="167">
        <v>42083</v>
      </c>
      <c r="P58" s="168">
        <f>O58+15</f>
        <v>42098</v>
      </c>
      <c r="Q58" s="167">
        <f>P58+10</f>
        <v>42108</v>
      </c>
      <c r="R58" s="167">
        <f>Q58+30</f>
        <v>42138</v>
      </c>
      <c r="S58" s="167">
        <f>R58</f>
        <v>42138</v>
      </c>
      <c r="T58" s="167">
        <f>S58+30</f>
        <v>42168</v>
      </c>
      <c r="U58" s="167">
        <f>T58+15</f>
        <v>42183</v>
      </c>
      <c r="V58" s="167">
        <f>U58+15</f>
        <v>42198</v>
      </c>
      <c r="W58" s="583"/>
      <c r="X58" s="583"/>
      <c r="Y58" s="573"/>
      <c r="Z58" s="512"/>
      <c r="AA58" s="573"/>
      <c r="AB58" s="215">
        <v>41857</v>
      </c>
      <c r="AC58" s="580"/>
      <c r="AD58" s="630"/>
      <c r="AE58" s="632"/>
    </row>
    <row r="59" spans="1:31" ht="12.75" customHeight="1" x14ac:dyDescent="0.2">
      <c r="A59" s="319" t="s">
        <v>26</v>
      </c>
      <c r="B59" s="574"/>
      <c r="C59" s="574"/>
      <c r="D59" s="565"/>
      <c r="E59" s="527"/>
      <c r="F59" s="568"/>
      <c r="G59" s="320"/>
      <c r="H59" s="320"/>
      <c r="I59" s="218"/>
      <c r="J59" s="218"/>
      <c r="K59" s="218"/>
      <c r="L59" s="218"/>
      <c r="M59" s="108"/>
      <c r="N59" s="108"/>
      <c r="O59" s="221"/>
      <c r="P59" s="221"/>
      <c r="Q59" s="221"/>
      <c r="R59" s="221"/>
      <c r="S59" s="221"/>
      <c r="T59" s="221"/>
      <c r="U59" s="221"/>
      <c r="V59" s="221"/>
      <c r="W59" s="584"/>
      <c r="X59" s="584"/>
      <c r="Y59" s="574"/>
      <c r="Z59" s="513"/>
      <c r="AA59" s="574"/>
      <c r="AB59" s="219"/>
      <c r="AC59" s="581"/>
      <c r="AD59" s="630"/>
      <c r="AE59" s="632"/>
    </row>
    <row r="60" spans="1:31" ht="12.75" customHeight="1" x14ac:dyDescent="0.2">
      <c r="A60" s="311" t="s">
        <v>28</v>
      </c>
      <c r="B60" s="572"/>
      <c r="C60" s="572"/>
      <c r="D60" s="563" t="s">
        <v>203</v>
      </c>
      <c r="E60" s="520" t="s">
        <v>201</v>
      </c>
      <c r="F60" s="566" t="s">
        <v>1</v>
      </c>
      <c r="G60" s="344"/>
      <c r="H60" s="312" t="s">
        <v>213</v>
      </c>
      <c r="I60" s="208" t="s">
        <v>4</v>
      </c>
      <c r="J60" s="313" t="s">
        <v>211</v>
      </c>
      <c r="K60" s="208" t="s">
        <v>7</v>
      </c>
      <c r="L60" s="208" t="s">
        <v>8</v>
      </c>
      <c r="M60" s="127"/>
      <c r="N60" s="127"/>
      <c r="O60" s="201">
        <v>41699</v>
      </c>
      <c r="P60" s="237" t="s">
        <v>149</v>
      </c>
      <c r="Q60" s="201">
        <v>41729</v>
      </c>
      <c r="R60" s="201">
        <f>Q60+30</f>
        <v>41759</v>
      </c>
      <c r="S60" s="201">
        <f>R60</f>
        <v>41759</v>
      </c>
      <c r="T60" s="201">
        <v>41804</v>
      </c>
      <c r="U60" s="201" t="s">
        <v>149</v>
      </c>
      <c r="V60" s="201">
        <v>41864</v>
      </c>
      <c r="W60" s="582"/>
      <c r="X60" s="582"/>
      <c r="Y60" s="572"/>
      <c r="Z60" s="569"/>
      <c r="AA60" s="572"/>
      <c r="AB60" s="201">
        <v>42369</v>
      </c>
      <c r="AC60" s="579"/>
      <c r="AD60" s="630"/>
      <c r="AE60" s="632"/>
    </row>
    <row r="61" spans="1:31" ht="12.75" customHeight="1" x14ac:dyDescent="0.2">
      <c r="A61" s="314" t="s">
        <v>27</v>
      </c>
      <c r="B61" s="573"/>
      <c r="C61" s="573"/>
      <c r="D61" s="564"/>
      <c r="E61" s="526"/>
      <c r="F61" s="567"/>
      <c r="G61" s="336"/>
      <c r="H61" s="315"/>
      <c r="I61" s="213"/>
      <c r="J61" s="214"/>
      <c r="K61" s="213"/>
      <c r="L61" s="213"/>
      <c r="M61" s="107"/>
      <c r="N61" s="107"/>
      <c r="O61" s="167">
        <v>42083</v>
      </c>
      <c r="P61" s="168" t="s">
        <v>149</v>
      </c>
      <c r="Q61" s="167">
        <f>O61+25</f>
        <v>42108</v>
      </c>
      <c r="R61" s="167">
        <f>Q61+30</f>
        <v>42138</v>
      </c>
      <c r="S61" s="167">
        <f>R61</f>
        <v>42138</v>
      </c>
      <c r="T61" s="167">
        <f>S61+60</f>
        <v>42198</v>
      </c>
      <c r="U61" s="167">
        <f>T61+15</f>
        <v>42213</v>
      </c>
      <c r="V61" s="167">
        <f>U61+15</f>
        <v>42228</v>
      </c>
      <c r="W61" s="583"/>
      <c r="X61" s="583"/>
      <c r="Y61" s="573"/>
      <c r="Z61" s="512"/>
      <c r="AA61" s="573"/>
      <c r="AB61" s="215">
        <f>V61+5*30</f>
        <v>42378</v>
      </c>
      <c r="AC61" s="580"/>
      <c r="AD61" s="630"/>
      <c r="AE61" s="632"/>
    </row>
    <row r="62" spans="1:31" ht="12.75" customHeight="1" x14ac:dyDescent="0.2">
      <c r="A62" s="319" t="s">
        <v>26</v>
      </c>
      <c r="B62" s="574"/>
      <c r="C62" s="574"/>
      <c r="D62" s="565"/>
      <c r="E62" s="527"/>
      <c r="F62" s="568"/>
      <c r="G62" s="320"/>
      <c r="H62" s="320"/>
      <c r="I62" s="218"/>
      <c r="J62" s="218"/>
      <c r="K62" s="218"/>
      <c r="L62" s="218"/>
      <c r="M62" s="108"/>
      <c r="N62" s="108"/>
      <c r="O62" s="221"/>
      <c r="P62" s="221"/>
      <c r="Q62" s="221"/>
      <c r="R62" s="221"/>
      <c r="S62" s="221"/>
      <c r="T62" s="221"/>
      <c r="U62" s="221"/>
      <c r="V62" s="221"/>
      <c r="W62" s="584"/>
      <c r="X62" s="584"/>
      <c r="Y62" s="574"/>
      <c r="Z62" s="513"/>
      <c r="AA62" s="574"/>
      <c r="AB62" s="219"/>
      <c r="AC62" s="581"/>
      <c r="AD62" s="630"/>
      <c r="AE62" s="632"/>
    </row>
    <row r="63" spans="1:31" ht="12.75" customHeight="1" x14ac:dyDescent="0.2">
      <c r="A63" s="311" t="s">
        <v>28</v>
      </c>
      <c r="B63" s="572"/>
      <c r="C63" s="572"/>
      <c r="D63" s="563" t="s">
        <v>204</v>
      </c>
      <c r="E63" s="520" t="s">
        <v>205</v>
      </c>
      <c r="F63" s="566" t="s">
        <v>1</v>
      </c>
      <c r="G63" s="344"/>
      <c r="H63" s="312" t="s">
        <v>213</v>
      </c>
      <c r="I63" s="208" t="s">
        <v>3</v>
      </c>
      <c r="J63" s="313" t="s">
        <v>188</v>
      </c>
      <c r="K63" s="208" t="s">
        <v>7</v>
      </c>
      <c r="L63" s="208" t="s">
        <v>8</v>
      </c>
      <c r="M63" s="99"/>
      <c r="N63" s="99"/>
      <c r="O63" s="201">
        <v>42036</v>
      </c>
      <c r="P63" s="237">
        <v>42056</v>
      </c>
      <c r="Q63" s="201">
        <v>42066</v>
      </c>
      <c r="R63" s="201">
        <f>Q63+30</f>
        <v>42096</v>
      </c>
      <c r="S63" s="201">
        <f>R63</f>
        <v>42096</v>
      </c>
      <c r="T63" s="201">
        <v>42151</v>
      </c>
      <c r="U63" s="201">
        <v>42166</v>
      </c>
      <c r="V63" s="201">
        <v>42202</v>
      </c>
      <c r="W63" s="582"/>
      <c r="X63" s="582"/>
      <c r="Y63" s="572"/>
      <c r="Z63" s="569"/>
      <c r="AA63" s="572"/>
      <c r="AB63" s="201">
        <v>42185</v>
      </c>
      <c r="AC63" s="579"/>
      <c r="AD63" s="630"/>
      <c r="AE63" s="632"/>
    </row>
    <row r="64" spans="1:31" ht="12.75" customHeight="1" x14ac:dyDescent="0.2">
      <c r="A64" s="314" t="s">
        <v>27</v>
      </c>
      <c r="B64" s="573"/>
      <c r="C64" s="573"/>
      <c r="D64" s="564"/>
      <c r="E64" s="526"/>
      <c r="F64" s="567"/>
      <c r="G64" s="336"/>
      <c r="H64" s="315"/>
      <c r="I64" s="213"/>
      <c r="J64" s="213"/>
      <c r="K64" s="213"/>
      <c r="L64" s="213"/>
      <c r="M64" s="107"/>
      <c r="N64" s="107"/>
      <c r="O64" s="167">
        <v>42083</v>
      </c>
      <c r="P64" s="167">
        <f>O64+15</f>
        <v>42098</v>
      </c>
      <c r="Q64" s="167">
        <f>P64+10</f>
        <v>42108</v>
      </c>
      <c r="R64" s="167">
        <f>Q64+30</f>
        <v>42138</v>
      </c>
      <c r="S64" s="167">
        <f>R64</f>
        <v>42138</v>
      </c>
      <c r="T64" s="167">
        <f>S64+60</f>
        <v>42198</v>
      </c>
      <c r="U64" s="167">
        <f>T64+15</f>
        <v>42213</v>
      </c>
      <c r="V64" s="167">
        <f>U64+15</f>
        <v>42228</v>
      </c>
      <c r="W64" s="583"/>
      <c r="X64" s="583"/>
      <c r="Y64" s="573"/>
      <c r="Z64" s="512"/>
      <c r="AA64" s="573"/>
      <c r="AB64" s="215">
        <v>42421</v>
      </c>
      <c r="AC64" s="580"/>
      <c r="AD64" s="630"/>
      <c r="AE64" s="632"/>
    </row>
    <row r="65" spans="1:31" ht="12.75" customHeight="1" x14ac:dyDescent="0.2">
      <c r="A65" s="319" t="s">
        <v>26</v>
      </c>
      <c r="B65" s="574"/>
      <c r="C65" s="574"/>
      <c r="D65" s="565"/>
      <c r="E65" s="527"/>
      <c r="F65" s="568"/>
      <c r="G65" s="320"/>
      <c r="H65" s="320"/>
      <c r="I65" s="218"/>
      <c r="J65" s="218"/>
      <c r="K65" s="218"/>
      <c r="L65" s="218"/>
      <c r="M65" s="108"/>
      <c r="N65" s="108"/>
      <c r="O65" s="221"/>
      <c r="P65" s="221"/>
      <c r="Q65" s="221"/>
      <c r="R65" s="221"/>
      <c r="S65" s="221"/>
      <c r="T65" s="221"/>
      <c r="U65" s="221"/>
      <c r="V65" s="221"/>
      <c r="W65" s="584"/>
      <c r="X65" s="584"/>
      <c r="Y65" s="574"/>
      <c r="Z65" s="513"/>
      <c r="AA65" s="574"/>
      <c r="AB65" s="219"/>
      <c r="AC65" s="581"/>
      <c r="AD65" s="630"/>
      <c r="AE65" s="632"/>
    </row>
    <row r="66" spans="1:31" ht="12.75" customHeight="1" x14ac:dyDescent="0.2">
      <c r="A66" s="311" t="s">
        <v>28</v>
      </c>
      <c r="B66" s="572"/>
      <c r="C66" s="572"/>
      <c r="D66" s="563" t="s">
        <v>206</v>
      </c>
      <c r="E66" s="520" t="s">
        <v>201</v>
      </c>
      <c r="F66" s="566" t="s">
        <v>1</v>
      </c>
      <c r="G66" s="344"/>
      <c r="H66" s="312" t="s">
        <v>213</v>
      </c>
      <c r="I66" s="208" t="s">
        <v>4</v>
      </c>
      <c r="J66" s="346" t="s">
        <v>211</v>
      </c>
      <c r="K66" s="208" t="s">
        <v>7</v>
      </c>
      <c r="L66" s="208" t="s">
        <v>8</v>
      </c>
      <c r="M66" s="127"/>
      <c r="N66" s="127"/>
      <c r="O66" s="201">
        <v>41699</v>
      </c>
      <c r="P66" s="237" t="s">
        <v>149</v>
      </c>
      <c r="Q66" s="201">
        <v>41729</v>
      </c>
      <c r="R66" s="201">
        <f>Q66+30</f>
        <v>41759</v>
      </c>
      <c r="S66" s="201">
        <f>R66</f>
        <v>41759</v>
      </c>
      <c r="T66" s="201">
        <v>41804</v>
      </c>
      <c r="U66" s="201" t="s">
        <v>149</v>
      </c>
      <c r="V66" s="201">
        <v>41864</v>
      </c>
      <c r="W66" s="582"/>
      <c r="X66" s="582"/>
      <c r="Y66" s="572"/>
      <c r="Z66" s="569"/>
      <c r="AA66" s="572"/>
      <c r="AB66" s="201">
        <v>42369</v>
      </c>
      <c r="AC66" s="579"/>
      <c r="AD66" s="630"/>
      <c r="AE66" s="632"/>
    </row>
    <row r="67" spans="1:31" ht="12.75" customHeight="1" x14ac:dyDescent="0.2">
      <c r="A67" s="314" t="s">
        <v>27</v>
      </c>
      <c r="B67" s="573"/>
      <c r="C67" s="573"/>
      <c r="D67" s="564"/>
      <c r="E67" s="526"/>
      <c r="F67" s="567"/>
      <c r="G67" s="336"/>
      <c r="H67" s="315"/>
      <c r="I67" s="213"/>
      <c r="J67" s="213"/>
      <c r="K67" s="213"/>
      <c r="L67" s="213"/>
      <c r="M67" s="107"/>
      <c r="N67" s="107"/>
      <c r="O67" s="167">
        <v>42083</v>
      </c>
      <c r="P67" s="168" t="s">
        <v>149</v>
      </c>
      <c r="Q67" s="167">
        <f>O67+10</f>
        <v>42093</v>
      </c>
      <c r="R67" s="215">
        <f>Q67+30</f>
        <v>42123</v>
      </c>
      <c r="S67" s="215">
        <f>R67</f>
        <v>42123</v>
      </c>
      <c r="T67" s="167">
        <f>S67+30</f>
        <v>42153</v>
      </c>
      <c r="U67" s="167" t="s">
        <v>149</v>
      </c>
      <c r="V67" s="167">
        <f>T67+30</f>
        <v>42183</v>
      </c>
      <c r="W67" s="583"/>
      <c r="X67" s="583"/>
      <c r="Y67" s="573"/>
      <c r="Z67" s="512"/>
      <c r="AA67" s="573"/>
      <c r="AB67" s="215">
        <v>41885</v>
      </c>
      <c r="AC67" s="580"/>
      <c r="AD67" s="630"/>
      <c r="AE67" s="632"/>
    </row>
    <row r="68" spans="1:31" ht="12.75" customHeight="1" x14ac:dyDescent="0.2">
      <c r="A68" s="319" t="s">
        <v>26</v>
      </c>
      <c r="B68" s="574"/>
      <c r="C68" s="574"/>
      <c r="D68" s="565"/>
      <c r="E68" s="527"/>
      <c r="F68" s="568"/>
      <c r="G68" s="320"/>
      <c r="H68" s="320"/>
      <c r="I68" s="218"/>
      <c r="J68" s="218"/>
      <c r="K68" s="218"/>
      <c r="L68" s="218"/>
      <c r="M68" s="108"/>
      <c r="N68" s="108"/>
      <c r="O68" s="221"/>
      <c r="P68" s="221"/>
      <c r="Q68" s="221"/>
      <c r="R68" s="221"/>
      <c r="S68" s="221"/>
      <c r="T68" s="221"/>
      <c r="U68" s="221"/>
      <c r="V68" s="221"/>
      <c r="W68" s="584"/>
      <c r="X68" s="584"/>
      <c r="Y68" s="574"/>
      <c r="Z68" s="513"/>
      <c r="AA68" s="574"/>
      <c r="AB68" s="219"/>
      <c r="AC68" s="581"/>
      <c r="AD68" s="630"/>
      <c r="AE68" s="632"/>
    </row>
    <row r="69" spans="1:31" ht="12.75" customHeight="1" x14ac:dyDescent="0.2">
      <c r="A69" s="311" t="s">
        <v>28</v>
      </c>
      <c r="B69" s="572"/>
      <c r="C69" s="572"/>
      <c r="D69" s="563" t="s">
        <v>207</v>
      </c>
      <c r="E69" s="520" t="s">
        <v>201</v>
      </c>
      <c r="F69" s="566" t="s">
        <v>1</v>
      </c>
      <c r="G69" s="344"/>
      <c r="H69" s="312" t="s">
        <v>213</v>
      </c>
      <c r="I69" s="208" t="s">
        <v>4</v>
      </c>
      <c r="J69" s="346" t="s">
        <v>211</v>
      </c>
      <c r="K69" s="208" t="s">
        <v>7</v>
      </c>
      <c r="L69" s="208" t="s">
        <v>8</v>
      </c>
      <c r="M69" s="127"/>
      <c r="N69" s="127"/>
      <c r="O69" s="201">
        <v>41713</v>
      </c>
      <c r="P69" s="237" t="s">
        <v>149</v>
      </c>
      <c r="Q69" s="201">
        <v>41592</v>
      </c>
      <c r="R69" s="201">
        <f>Q69+30</f>
        <v>41622</v>
      </c>
      <c r="S69" s="201">
        <f>R69</f>
        <v>41622</v>
      </c>
      <c r="T69" s="201">
        <v>41667</v>
      </c>
      <c r="U69" s="201" t="s">
        <v>149</v>
      </c>
      <c r="V69" s="201">
        <v>41727</v>
      </c>
      <c r="W69" s="582"/>
      <c r="X69" s="582"/>
      <c r="Y69" s="572"/>
      <c r="Z69" s="569"/>
      <c r="AA69" s="572"/>
      <c r="AB69" s="201">
        <v>42185</v>
      </c>
      <c r="AC69" s="579"/>
      <c r="AD69" s="630"/>
      <c r="AE69" s="632"/>
    </row>
    <row r="70" spans="1:31" ht="12.75" customHeight="1" x14ac:dyDescent="0.2">
      <c r="A70" s="314" t="s">
        <v>27</v>
      </c>
      <c r="B70" s="573"/>
      <c r="C70" s="573"/>
      <c r="D70" s="564"/>
      <c r="E70" s="526"/>
      <c r="F70" s="567"/>
      <c r="G70" s="336"/>
      <c r="H70" s="315"/>
      <c r="I70" s="213"/>
      <c r="J70" s="213"/>
      <c r="K70" s="213"/>
      <c r="L70" s="213"/>
      <c r="M70" s="107"/>
      <c r="N70" s="107"/>
      <c r="O70" s="167">
        <v>42083</v>
      </c>
      <c r="P70" s="168" t="s">
        <v>149</v>
      </c>
      <c r="Q70" s="167">
        <f>O70+10</f>
        <v>42093</v>
      </c>
      <c r="R70" s="167">
        <f>Q70+30</f>
        <v>42123</v>
      </c>
      <c r="S70" s="167">
        <f>R70</f>
        <v>42123</v>
      </c>
      <c r="T70" s="167">
        <f>S70+30</f>
        <v>42153</v>
      </c>
      <c r="U70" s="167" t="s">
        <v>149</v>
      </c>
      <c r="V70" s="167">
        <f>T70+30</f>
        <v>42183</v>
      </c>
      <c r="W70" s="583"/>
      <c r="X70" s="583"/>
      <c r="Y70" s="573"/>
      <c r="Z70" s="512"/>
      <c r="AA70" s="573"/>
      <c r="AB70" s="215">
        <v>41929</v>
      </c>
      <c r="AC70" s="580"/>
      <c r="AD70" s="630"/>
      <c r="AE70" s="632"/>
    </row>
    <row r="71" spans="1:31" ht="12.75" customHeight="1" x14ac:dyDescent="0.2">
      <c r="A71" s="319" t="s">
        <v>26</v>
      </c>
      <c r="B71" s="574"/>
      <c r="C71" s="574"/>
      <c r="D71" s="565"/>
      <c r="E71" s="527"/>
      <c r="F71" s="568"/>
      <c r="G71" s="320"/>
      <c r="H71" s="320"/>
      <c r="I71" s="218"/>
      <c r="J71" s="218"/>
      <c r="K71" s="218"/>
      <c r="L71" s="218"/>
      <c r="M71" s="108"/>
      <c r="N71" s="108"/>
      <c r="O71" s="221"/>
      <c r="P71" s="221"/>
      <c r="Q71" s="221"/>
      <c r="R71" s="221"/>
      <c r="S71" s="221"/>
      <c r="T71" s="221"/>
      <c r="U71" s="221"/>
      <c r="V71" s="221"/>
      <c r="W71" s="584"/>
      <c r="X71" s="584"/>
      <c r="Y71" s="574"/>
      <c r="Z71" s="513"/>
      <c r="AA71" s="574"/>
      <c r="AB71" s="219"/>
      <c r="AC71" s="581"/>
      <c r="AD71" s="630"/>
      <c r="AE71" s="632"/>
    </row>
    <row r="72" spans="1:31" x14ac:dyDescent="0.2">
      <c r="A72" s="311" t="s">
        <v>28</v>
      </c>
      <c r="B72" s="572"/>
      <c r="C72" s="572"/>
      <c r="D72" s="563" t="s">
        <v>208</v>
      </c>
      <c r="E72" s="563" t="s">
        <v>209</v>
      </c>
      <c r="F72" s="566" t="s">
        <v>1</v>
      </c>
      <c r="G72" s="344"/>
      <c r="H72" s="312" t="s">
        <v>213</v>
      </c>
      <c r="I72" s="208" t="s">
        <v>4</v>
      </c>
      <c r="J72" s="346" t="s">
        <v>211</v>
      </c>
      <c r="K72" s="208" t="s">
        <v>7</v>
      </c>
      <c r="L72" s="208" t="s">
        <v>8</v>
      </c>
      <c r="M72" s="99"/>
      <c r="N72" s="99"/>
      <c r="O72" s="201">
        <v>41984</v>
      </c>
      <c r="P72" s="237" t="s">
        <v>149</v>
      </c>
      <c r="Q72" s="201">
        <v>42014</v>
      </c>
      <c r="R72" s="201">
        <f>Q72+30</f>
        <v>42044</v>
      </c>
      <c r="S72" s="201">
        <f>R72</f>
        <v>42044</v>
      </c>
      <c r="T72" s="201">
        <v>42069</v>
      </c>
      <c r="U72" s="201" t="s">
        <v>149</v>
      </c>
      <c r="V72" s="201">
        <v>42099</v>
      </c>
      <c r="W72" s="582"/>
      <c r="X72" s="582"/>
      <c r="Y72" s="572"/>
      <c r="Z72" s="569"/>
      <c r="AA72" s="572"/>
      <c r="AB72" s="201">
        <v>42369</v>
      </c>
      <c r="AC72" s="579"/>
    </row>
    <row r="73" spans="1:31" x14ac:dyDescent="0.2">
      <c r="A73" s="314" t="s">
        <v>27</v>
      </c>
      <c r="B73" s="573"/>
      <c r="C73" s="573"/>
      <c r="D73" s="564"/>
      <c r="E73" s="577"/>
      <c r="F73" s="567"/>
      <c r="G73" s="336"/>
      <c r="H73" s="315"/>
      <c r="I73" s="213"/>
      <c r="J73" s="213"/>
      <c r="K73" s="213"/>
      <c r="L73" s="213"/>
      <c r="M73" s="107"/>
      <c r="N73" s="107"/>
      <c r="O73" s="167">
        <v>42231</v>
      </c>
      <c r="P73" s="168" t="s">
        <v>149</v>
      </c>
      <c r="Q73" s="167">
        <f>O73+10</f>
        <v>42241</v>
      </c>
      <c r="R73" s="167">
        <f>Q73+30</f>
        <v>42271</v>
      </c>
      <c r="S73" s="167">
        <f>R73</f>
        <v>42271</v>
      </c>
      <c r="T73" s="167">
        <f>S73+60</f>
        <v>42331</v>
      </c>
      <c r="U73" s="167" t="s">
        <v>149</v>
      </c>
      <c r="V73" s="167">
        <f>T73+30</f>
        <v>42361</v>
      </c>
      <c r="W73" s="583"/>
      <c r="X73" s="583"/>
      <c r="Y73" s="573"/>
      <c r="Z73" s="512"/>
      <c r="AA73" s="573"/>
      <c r="AB73" s="215">
        <v>42172</v>
      </c>
      <c r="AC73" s="580"/>
    </row>
    <row r="74" spans="1:31" x14ac:dyDescent="0.2">
      <c r="A74" s="319" t="s">
        <v>26</v>
      </c>
      <c r="B74" s="574"/>
      <c r="C74" s="574"/>
      <c r="D74" s="565"/>
      <c r="E74" s="578"/>
      <c r="F74" s="568"/>
      <c r="G74" s="320"/>
      <c r="H74" s="320"/>
      <c r="I74" s="218"/>
      <c r="J74" s="218"/>
      <c r="K74" s="218"/>
      <c r="L74" s="218"/>
      <c r="M74" s="108"/>
      <c r="N74" s="108"/>
      <c r="O74" s="221"/>
      <c r="P74" s="221"/>
      <c r="Q74" s="221"/>
      <c r="R74" s="221"/>
      <c r="S74" s="221"/>
      <c r="T74" s="221"/>
      <c r="U74" s="221"/>
      <c r="V74" s="221"/>
      <c r="W74" s="584"/>
      <c r="X74" s="584"/>
      <c r="Y74" s="574"/>
      <c r="Z74" s="513"/>
      <c r="AA74" s="574"/>
      <c r="AB74" s="219"/>
      <c r="AC74" s="581"/>
    </row>
    <row r="75" spans="1:31" x14ac:dyDescent="0.2">
      <c r="A75" s="311" t="s">
        <v>28</v>
      </c>
      <c r="B75" s="572"/>
      <c r="C75" s="486"/>
      <c r="D75" s="492" t="s">
        <v>322</v>
      </c>
      <c r="E75" s="492" t="s">
        <v>209</v>
      </c>
      <c r="F75" s="627" t="s">
        <v>1</v>
      </c>
      <c r="G75" s="430"/>
      <c r="H75" s="312" t="s">
        <v>213</v>
      </c>
      <c r="I75" s="208" t="s">
        <v>4</v>
      </c>
      <c r="J75" s="434" t="s">
        <v>188</v>
      </c>
      <c r="K75" s="208" t="s">
        <v>7</v>
      </c>
      <c r="L75" s="208" t="s">
        <v>8</v>
      </c>
      <c r="M75" s="99"/>
      <c r="N75" s="99"/>
      <c r="O75" s="99">
        <v>41495</v>
      </c>
      <c r="P75" s="98" t="s">
        <v>149</v>
      </c>
      <c r="Q75" s="99">
        <v>41525</v>
      </c>
      <c r="R75" s="99">
        <f>Q75+30</f>
        <v>41555</v>
      </c>
      <c r="S75" s="99">
        <f>R75</f>
        <v>41555</v>
      </c>
      <c r="T75" s="99">
        <v>41615</v>
      </c>
      <c r="U75" s="99" t="s">
        <v>149</v>
      </c>
      <c r="V75" s="99">
        <v>41645</v>
      </c>
      <c r="W75" s="626"/>
      <c r="X75" s="626"/>
      <c r="Y75" s="486"/>
      <c r="Z75" s="471"/>
      <c r="AA75" s="486"/>
      <c r="AB75" s="99">
        <v>42185</v>
      </c>
      <c r="AC75" s="532"/>
      <c r="AD75" s="630" t="s">
        <v>262</v>
      </c>
      <c r="AE75" s="632"/>
    </row>
    <row r="76" spans="1:31" x14ac:dyDescent="0.2">
      <c r="A76" s="314" t="s">
        <v>27</v>
      </c>
      <c r="B76" s="573"/>
      <c r="C76" s="487"/>
      <c r="D76" s="495"/>
      <c r="E76" s="493"/>
      <c r="F76" s="628"/>
      <c r="G76" s="431"/>
      <c r="H76" s="315"/>
      <c r="I76" s="213"/>
      <c r="J76" s="213"/>
      <c r="K76" s="213"/>
      <c r="L76" s="213"/>
      <c r="M76" s="107"/>
      <c r="N76" s="107"/>
      <c r="O76" s="153">
        <v>42114</v>
      </c>
      <c r="P76" s="286" t="s">
        <v>149</v>
      </c>
      <c r="Q76" s="153">
        <f>O76+10</f>
        <v>42124</v>
      </c>
      <c r="R76" s="153">
        <f>Q76+30</f>
        <v>42154</v>
      </c>
      <c r="S76" s="153">
        <f>R76</f>
        <v>42154</v>
      </c>
      <c r="T76" s="153">
        <f>S76+60</f>
        <v>42214</v>
      </c>
      <c r="U76" s="153" t="s">
        <v>149</v>
      </c>
      <c r="V76" s="153">
        <f>T76+30</f>
        <v>42244</v>
      </c>
      <c r="W76" s="529"/>
      <c r="X76" s="529"/>
      <c r="Y76" s="487"/>
      <c r="Z76" s="460"/>
      <c r="AA76" s="487"/>
      <c r="AB76" s="102">
        <f>V76+30</f>
        <v>42274</v>
      </c>
      <c r="AC76" s="533"/>
      <c r="AD76" s="630"/>
      <c r="AE76" s="632"/>
    </row>
    <row r="77" spans="1:31" ht="28.5" customHeight="1" x14ac:dyDescent="0.2">
      <c r="A77" s="319" t="s">
        <v>26</v>
      </c>
      <c r="B77" s="574"/>
      <c r="C77" s="488"/>
      <c r="D77" s="496"/>
      <c r="E77" s="494"/>
      <c r="F77" s="629"/>
      <c r="G77" s="432"/>
      <c r="H77" s="320"/>
      <c r="I77" s="218"/>
      <c r="J77" s="218"/>
      <c r="K77" s="218"/>
      <c r="L77" s="21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530"/>
      <c r="X77" s="530"/>
      <c r="Y77" s="488"/>
      <c r="Z77" s="461"/>
      <c r="AA77" s="488"/>
      <c r="AB77" s="105"/>
      <c r="AC77" s="534"/>
      <c r="AD77" s="630"/>
      <c r="AE77" s="632"/>
    </row>
    <row r="78" spans="1:31" ht="12.75" customHeight="1" x14ac:dyDescent="0.2">
      <c r="A78" s="311" t="s">
        <v>28</v>
      </c>
      <c r="B78" s="572"/>
      <c r="C78" s="572"/>
      <c r="D78" s="563" t="s">
        <v>265</v>
      </c>
      <c r="E78" s="563" t="s">
        <v>151</v>
      </c>
      <c r="F78" s="566" t="s">
        <v>9</v>
      </c>
      <c r="G78" s="347"/>
      <c r="H78" s="312" t="s">
        <v>213</v>
      </c>
      <c r="I78" s="208" t="s">
        <v>4</v>
      </c>
      <c r="J78" s="313" t="s">
        <v>210</v>
      </c>
      <c r="K78" s="208" t="s">
        <v>7</v>
      </c>
      <c r="L78" s="348" t="s">
        <v>8</v>
      </c>
      <c r="M78" s="253"/>
      <c r="N78" s="253"/>
      <c r="O78" s="254">
        <f>Q78-7</f>
        <v>41900</v>
      </c>
      <c r="P78" s="255" t="s">
        <v>149</v>
      </c>
      <c r="Q78" s="254">
        <v>41907</v>
      </c>
      <c r="R78" s="254">
        <f>Q78+10</f>
        <v>41917</v>
      </c>
      <c r="S78" s="254">
        <f>R78</f>
        <v>41917</v>
      </c>
      <c r="T78" s="255" t="s">
        <v>149</v>
      </c>
      <c r="U78" s="254" t="s">
        <v>149</v>
      </c>
      <c r="V78" s="254">
        <f>S78+7</f>
        <v>41924</v>
      </c>
      <c r="W78" s="384"/>
      <c r="X78" s="384"/>
      <c r="Y78" s="385"/>
      <c r="Z78" s="385"/>
      <c r="AA78" s="385"/>
      <c r="AB78" s="384">
        <f>V78+10</f>
        <v>41934</v>
      </c>
      <c r="AC78" s="385"/>
    </row>
    <row r="79" spans="1:31" x14ac:dyDescent="0.2">
      <c r="A79" s="314" t="s">
        <v>27</v>
      </c>
      <c r="B79" s="573"/>
      <c r="C79" s="573"/>
      <c r="D79" s="575"/>
      <c r="E79" s="570"/>
      <c r="F79" s="567"/>
      <c r="G79" s="315"/>
      <c r="H79" s="315"/>
      <c r="I79" s="213"/>
      <c r="J79" s="213"/>
      <c r="K79" s="213"/>
      <c r="L79" s="349"/>
      <c r="M79" s="256"/>
      <c r="N79" s="25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7"/>
      <c r="Z79" s="387"/>
      <c r="AA79" s="387"/>
      <c r="AB79" s="386"/>
      <c r="AC79" s="387"/>
    </row>
    <row r="80" spans="1:31" ht="56.25" customHeight="1" x14ac:dyDescent="0.2">
      <c r="A80" s="319" t="s">
        <v>26</v>
      </c>
      <c r="B80" s="574"/>
      <c r="C80" s="574"/>
      <c r="D80" s="576"/>
      <c r="E80" s="571"/>
      <c r="F80" s="568"/>
      <c r="G80" s="320"/>
      <c r="H80" s="320"/>
      <c r="I80" s="218"/>
      <c r="J80" s="218"/>
      <c r="K80" s="218"/>
      <c r="L80" s="350"/>
      <c r="M80" s="257"/>
      <c r="N80" s="257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9"/>
      <c r="Z80" s="389"/>
      <c r="AA80" s="389"/>
      <c r="AB80" s="388"/>
      <c r="AC80" s="389"/>
    </row>
    <row r="81" spans="1:29" x14ac:dyDescent="0.2">
      <c r="A81" s="311" t="s">
        <v>28</v>
      </c>
      <c r="B81" s="572"/>
      <c r="C81" s="572"/>
      <c r="D81" s="563" t="s">
        <v>152</v>
      </c>
      <c r="E81" s="563" t="s">
        <v>151</v>
      </c>
      <c r="F81" s="566" t="s">
        <v>9</v>
      </c>
      <c r="G81" s="312"/>
      <c r="H81" s="312" t="s">
        <v>213</v>
      </c>
      <c r="I81" s="208" t="s">
        <v>4</v>
      </c>
      <c r="J81" s="313" t="s">
        <v>210</v>
      </c>
      <c r="K81" s="208" t="s">
        <v>7</v>
      </c>
      <c r="L81" s="348" t="s">
        <v>8</v>
      </c>
      <c r="M81" s="253"/>
      <c r="N81" s="253"/>
      <c r="O81" s="254">
        <f>Q81-7</f>
        <v>42053</v>
      </c>
      <c r="P81" s="255" t="s">
        <v>149</v>
      </c>
      <c r="Q81" s="254">
        <v>42060</v>
      </c>
      <c r="R81" s="254">
        <f>Q81+10</f>
        <v>42070</v>
      </c>
      <c r="S81" s="254">
        <f>R81</f>
        <v>42070</v>
      </c>
      <c r="T81" s="255" t="s">
        <v>149</v>
      </c>
      <c r="U81" s="254" t="s">
        <v>149</v>
      </c>
      <c r="V81" s="254">
        <f>S81+7</f>
        <v>42077</v>
      </c>
      <c r="W81" s="384"/>
      <c r="X81" s="384"/>
      <c r="Y81" s="385"/>
      <c r="Z81" s="385"/>
      <c r="AA81" s="385"/>
      <c r="AB81" s="384">
        <f>V81+10</f>
        <v>42087</v>
      </c>
      <c r="AC81" s="385"/>
    </row>
    <row r="82" spans="1:29" x14ac:dyDescent="0.2">
      <c r="A82" s="314" t="s">
        <v>27</v>
      </c>
      <c r="B82" s="573"/>
      <c r="C82" s="573"/>
      <c r="D82" s="577"/>
      <c r="E82" s="570"/>
      <c r="F82" s="567"/>
      <c r="G82" s="315"/>
      <c r="H82" s="315"/>
      <c r="I82" s="213"/>
      <c r="J82" s="213"/>
      <c r="K82" s="213"/>
      <c r="L82" s="349"/>
      <c r="M82" s="256"/>
      <c r="N82" s="25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7"/>
      <c r="Z82" s="387"/>
      <c r="AA82" s="387"/>
      <c r="AB82" s="386"/>
      <c r="AC82" s="387"/>
    </row>
    <row r="83" spans="1:29" x14ac:dyDescent="0.2">
      <c r="A83" s="319" t="s">
        <v>26</v>
      </c>
      <c r="B83" s="574"/>
      <c r="C83" s="574"/>
      <c r="D83" s="578"/>
      <c r="E83" s="571"/>
      <c r="F83" s="568"/>
      <c r="G83" s="320"/>
      <c r="H83" s="320"/>
      <c r="I83" s="218"/>
      <c r="J83" s="218"/>
      <c r="K83" s="218"/>
      <c r="L83" s="350"/>
      <c r="M83" s="257"/>
      <c r="N83" s="257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9"/>
      <c r="Z83" s="389"/>
      <c r="AA83" s="389"/>
      <c r="AB83" s="388"/>
      <c r="AC83" s="389"/>
    </row>
    <row r="84" spans="1:29" x14ac:dyDescent="0.2">
      <c r="A84" s="311" t="s">
        <v>28</v>
      </c>
      <c r="B84" s="569"/>
      <c r="C84" s="569"/>
      <c r="D84" s="520" t="s">
        <v>266</v>
      </c>
      <c r="E84" s="511" t="s">
        <v>151</v>
      </c>
      <c r="F84" s="566" t="s">
        <v>9</v>
      </c>
      <c r="G84" s="312"/>
      <c r="H84" s="312" t="s">
        <v>213</v>
      </c>
      <c r="I84" s="208" t="s">
        <v>4</v>
      </c>
      <c r="J84" s="313" t="s">
        <v>210</v>
      </c>
      <c r="K84" s="208" t="s">
        <v>7</v>
      </c>
      <c r="L84" s="348" t="s">
        <v>8</v>
      </c>
      <c r="M84" s="258"/>
      <c r="N84" s="258"/>
      <c r="O84" s="254">
        <f>Q84-7</f>
        <v>42132</v>
      </c>
      <c r="P84" s="255" t="s">
        <v>149</v>
      </c>
      <c r="Q84" s="254">
        <v>42139</v>
      </c>
      <c r="R84" s="254">
        <f>Q84+10</f>
        <v>42149</v>
      </c>
      <c r="S84" s="254">
        <f>R84</f>
        <v>42149</v>
      </c>
      <c r="T84" s="255" t="s">
        <v>149</v>
      </c>
      <c r="U84" s="254" t="s">
        <v>149</v>
      </c>
      <c r="V84" s="254">
        <f>S84+7</f>
        <v>42156</v>
      </c>
      <c r="W84" s="384"/>
      <c r="X84" s="384"/>
      <c r="Y84" s="385"/>
      <c r="Z84" s="385"/>
      <c r="AA84" s="385"/>
      <c r="AB84" s="384">
        <f>V84+10</f>
        <v>42166</v>
      </c>
      <c r="AC84" s="385"/>
    </row>
    <row r="85" spans="1:29" x14ac:dyDescent="0.2">
      <c r="A85" s="314" t="s">
        <v>27</v>
      </c>
      <c r="B85" s="512"/>
      <c r="C85" s="512"/>
      <c r="D85" s="512"/>
      <c r="E85" s="570"/>
      <c r="F85" s="567"/>
      <c r="G85" s="315"/>
      <c r="H85" s="315"/>
      <c r="I85" s="213"/>
      <c r="J85" s="213"/>
      <c r="K85" s="213"/>
      <c r="L85" s="349"/>
      <c r="M85" s="256"/>
      <c r="N85" s="25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7"/>
      <c r="Z85" s="387"/>
      <c r="AA85" s="387"/>
      <c r="AB85" s="386"/>
      <c r="AC85" s="387"/>
    </row>
    <row r="86" spans="1:29" x14ac:dyDescent="0.2">
      <c r="A86" s="319" t="s">
        <v>26</v>
      </c>
      <c r="B86" s="513"/>
      <c r="C86" s="513"/>
      <c r="D86" s="513"/>
      <c r="E86" s="571"/>
      <c r="F86" s="568"/>
      <c r="G86" s="320"/>
      <c r="H86" s="320"/>
      <c r="I86" s="218"/>
      <c r="J86" s="218"/>
      <c r="K86" s="218"/>
      <c r="L86" s="350"/>
      <c r="M86" s="257"/>
      <c r="N86" s="257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9"/>
      <c r="Z86" s="389"/>
      <c r="AA86" s="389"/>
      <c r="AB86" s="388"/>
      <c r="AC86" s="389"/>
    </row>
    <row r="87" spans="1:29" x14ac:dyDescent="0.2">
      <c r="A87" s="311" t="s">
        <v>28</v>
      </c>
      <c r="B87" s="511"/>
      <c r="C87" s="511"/>
      <c r="D87" s="520" t="s">
        <v>297</v>
      </c>
      <c r="E87" s="511" t="s">
        <v>151</v>
      </c>
      <c r="F87" s="560" t="s">
        <v>9</v>
      </c>
      <c r="G87" s="344"/>
      <c r="H87" s="344" t="s">
        <v>213</v>
      </c>
      <c r="I87" s="313" t="s">
        <v>4</v>
      </c>
      <c r="J87" s="313" t="s">
        <v>210</v>
      </c>
      <c r="K87" s="313" t="s">
        <v>7</v>
      </c>
      <c r="L87" s="351" t="s">
        <v>8</v>
      </c>
      <c r="M87" s="308"/>
      <c r="N87" s="308"/>
      <c r="O87" s="255">
        <v>42036</v>
      </c>
      <c r="P87" s="255" t="s">
        <v>149</v>
      </c>
      <c r="Q87" s="255">
        <v>42040</v>
      </c>
      <c r="R87" s="255">
        <f>Q87+20</f>
        <v>42060</v>
      </c>
      <c r="S87" s="255">
        <f>R87</f>
        <v>42060</v>
      </c>
      <c r="T87" s="255" t="s">
        <v>149</v>
      </c>
      <c r="U87" s="255" t="s">
        <v>149</v>
      </c>
      <c r="V87" s="255">
        <f>S87+15</f>
        <v>42075</v>
      </c>
      <c r="W87" s="390"/>
      <c r="X87" s="390"/>
      <c r="Y87" s="391"/>
      <c r="Z87" s="391"/>
      <c r="AA87" s="391"/>
      <c r="AB87" s="390">
        <f>V87+20</f>
        <v>42095</v>
      </c>
      <c r="AC87" s="391"/>
    </row>
    <row r="88" spans="1:29" x14ac:dyDescent="0.2">
      <c r="A88" s="314" t="s">
        <v>27</v>
      </c>
      <c r="B88" s="556"/>
      <c r="C88" s="556"/>
      <c r="D88" s="556"/>
      <c r="E88" s="558"/>
      <c r="F88" s="561"/>
      <c r="G88" s="352"/>
      <c r="H88" s="352"/>
      <c r="I88" s="214"/>
      <c r="J88" s="214"/>
      <c r="K88" s="214"/>
      <c r="L88" s="353"/>
      <c r="M88" s="392"/>
      <c r="N88" s="392"/>
      <c r="O88" s="392"/>
      <c r="P88" s="392"/>
      <c r="Q88" s="255"/>
      <c r="R88" s="255"/>
      <c r="S88" s="255"/>
      <c r="T88" s="392"/>
      <c r="U88" s="392"/>
      <c r="V88" s="392"/>
      <c r="W88" s="392"/>
      <c r="X88" s="392"/>
      <c r="Y88" s="393"/>
      <c r="Z88" s="393"/>
      <c r="AA88" s="393"/>
      <c r="AB88" s="392"/>
      <c r="AC88" s="393"/>
    </row>
    <row r="89" spans="1:29" ht="29.25" customHeight="1" x14ac:dyDescent="0.2">
      <c r="A89" s="319" t="s">
        <v>26</v>
      </c>
      <c r="B89" s="557"/>
      <c r="C89" s="557"/>
      <c r="D89" s="557"/>
      <c r="E89" s="559"/>
      <c r="F89" s="562"/>
      <c r="G89" s="355"/>
      <c r="H89" s="355"/>
      <c r="I89" s="332"/>
      <c r="J89" s="332"/>
      <c r="K89" s="332"/>
      <c r="L89" s="356"/>
      <c r="M89" s="394"/>
      <c r="N89" s="394"/>
      <c r="O89" s="394" t="s">
        <v>317</v>
      </c>
      <c r="P89" s="394" t="s">
        <v>149</v>
      </c>
      <c r="Q89" s="255" t="s">
        <v>316</v>
      </c>
      <c r="R89" s="255">
        <v>42045</v>
      </c>
      <c r="S89" s="255"/>
      <c r="T89" s="394"/>
      <c r="U89" s="394"/>
      <c r="V89" s="394"/>
      <c r="W89" s="394"/>
      <c r="X89" s="394"/>
      <c r="Y89" s="395"/>
      <c r="Z89" s="395"/>
      <c r="AA89" s="395"/>
      <c r="AB89" s="394"/>
      <c r="AC89" s="395"/>
    </row>
    <row r="90" spans="1:29" x14ac:dyDescent="0.2">
      <c r="A90" s="311" t="s">
        <v>28</v>
      </c>
      <c r="B90" s="511"/>
      <c r="C90" s="511"/>
      <c r="D90" s="520" t="s">
        <v>308</v>
      </c>
      <c r="E90" s="511" t="s">
        <v>151</v>
      </c>
      <c r="F90" s="560" t="s">
        <v>9</v>
      </c>
      <c r="G90" s="344"/>
      <c r="H90" s="344" t="s">
        <v>213</v>
      </c>
      <c r="I90" s="313" t="s">
        <v>4</v>
      </c>
      <c r="J90" s="313" t="s">
        <v>210</v>
      </c>
      <c r="K90" s="313" t="s">
        <v>7</v>
      </c>
      <c r="L90" s="351" t="s">
        <v>8</v>
      </c>
      <c r="M90" s="308"/>
      <c r="N90" s="308"/>
      <c r="O90" s="255">
        <v>42029</v>
      </c>
      <c r="P90" s="255" t="s">
        <v>149</v>
      </c>
      <c r="Q90" s="255">
        <v>42036</v>
      </c>
      <c r="R90" s="255">
        <f>Q90+20</f>
        <v>42056</v>
      </c>
      <c r="S90" s="255">
        <f>R90</f>
        <v>42056</v>
      </c>
      <c r="T90" s="255" t="s">
        <v>149</v>
      </c>
      <c r="U90" s="255" t="s">
        <v>149</v>
      </c>
      <c r="V90" s="255">
        <f>S90+20</f>
        <v>42076</v>
      </c>
      <c r="W90" s="390"/>
      <c r="X90" s="390"/>
      <c r="Y90" s="391"/>
      <c r="Z90" s="391"/>
      <c r="AA90" s="391"/>
      <c r="AB90" s="390">
        <v>43099</v>
      </c>
      <c r="AC90" s="391"/>
    </row>
    <row r="91" spans="1:29" x14ac:dyDescent="0.2">
      <c r="A91" s="314" t="s">
        <v>27</v>
      </c>
      <c r="B91" s="556"/>
      <c r="C91" s="556"/>
      <c r="D91" s="556"/>
      <c r="E91" s="558"/>
      <c r="F91" s="561"/>
      <c r="G91" s="352"/>
      <c r="H91" s="352"/>
      <c r="I91" s="214"/>
      <c r="J91" s="214"/>
      <c r="K91" s="214"/>
      <c r="L91" s="353"/>
      <c r="M91" s="392"/>
      <c r="N91" s="392"/>
      <c r="O91" s="392"/>
      <c r="P91" s="392"/>
      <c r="Q91" s="255"/>
      <c r="R91" s="255"/>
      <c r="S91" s="255"/>
      <c r="T91" s="392"/>
      <c r="U91" s="392"/>
      <c r="V91" s="392"/>
      <c r="W91" s="392"/>
      <c r="X91" s="392"/>
      <c r="Y91" s="393"/>
      <c r="Z91" s="393"/>
      <c r="AA91" s="393"/>
      <c r="AB91" s="392"/>
      <c r="AC91" s="393"/>
    </row>
    <row r="92" spans="1:29" ht="55.5" customHeight="1" x14ac:dyDescent="0.2">
      <c r="A92" s="319" t="s">
        <v>26</v>
      </c>
      <c r="B92" s="557"/>
      <c r="C92" s="557"/>
      <c r="D92" s="557"/>
      <c r="E92" s="559"/>
      <c r="F92" s="562"/>
      <c r="G92" s="355"/>
      <c r="H92" s="355"/>
      <c r="I92" s="332"/>
      <c r="J92" s="332"/>
      <c r="K92" s="332"/>
      <c r="L92" s="356"/>
      <c r="M92" s="394"/>
      <c r="N92" s="394"/>
      <c r="O92" s="394"/>
      <c r="P92" s="394"/>
      <c r="Q92" s="255"/>
      <c r="R92" s="255"/>
      <c r="S92" s="255"/>
      <c r="T92" s="394"/>
      <c r="U92" s="394"/>
      <c r="V92" s="394"/>
      <c r="W92" s="394"/>
      <c r="X92" s="394"/>
      <c r="Y92" s="395"/>
      <c r="Z92" s="395"/>
      <c r="AA92" s="395"/>
      <c r="AB92" s="394"/>
      <c r="AC92" s="395"/>
    </row>
    <row r="93" spans="1:29" x14ac:dyDescent="0.2">
      <c r="A93" s="311" t="s">
        <v>28</v>
      </c>
      <c r="B93" s="511"/>
      <c r="C93" s="511"/>
      <c r="D93" s="520" t="s">
        <v>298</v>
      </c>
      <c r="E93" s="511" t="s">
        <v>151</v>
      </c>
      <c r="F93" s="560" t="s">
        <v>9</v>
      </c>
      <c r="G93" s="344"/>
      <c r="H93" s="344" t="s">
        <v>213</v>
      </c>
      <c r="I93" s="313" t="s">
        <v>4</v>
      </c>
      <c r="J93" s="313" t="s">
        <v>210</v>
      </c>
      <c r="K93" s="313" t="s">
        <v>7</v>
      </c>
      <c r="L93" s="351" t="s">
        <v>8</v>
      </c>
      <c r="M93" s="308"/>
      <c r="N93" s="308"/>
      <c r="O93" s="255">
        <v>42055</v>
      </c>
      <c r="P93" s="255" t="s">
        <v>149</v>
      </c>
      <c r="Q93" s="255">
        <v>42060</v>
      </c>
      <c r="R93" s="255">
        <f>Q93+20</f>
        <v>42080</v>
      </c>
      <c r="S93" s="255">
        <f>R93</f>
        <v>42080</v>
      </c>
      <c r="T93" s="255" t="s">
        <v>149</v>
      </c>
      <c r="U93" s="255" t="s">
        <v>149</v>
      </c>
      <c r="V93" s="255">
        <f>S93+20</f>
        <v>42100</v>
      </c>
      <c r="W93" s="390"/>
      <c r="X93" s="390"/>
      <c r="Y93" s="391"/>
      <c r="Z93" s="391"/>
      <c r="AA93" s="391"/>
      <c r="AB93" s="390">
        <f>V93+60</f>
        <v>42160</v>
      </c>
      <c r="AC93" s="391"/>
    </row>
    <row r="94" spans="1:29" x14ac:dyDescent="0.2">
      <c r="A94" s="314" t="s">
        <v>27</v>
      </c>
      <c r="B94" s="556"/>
      <c r="C94" s="556"/>
      <c r="D94" s="556"/>
      <c r="E94" s="558"/>
      <c r="F94" s="561"/>
      <c r="G94" s="352"/>
      <c r="H94" s="352"/>
      <c r="I94" s="214"/>
      <c r="J94" s="214"/>
      <c r="K94" s="214"/>
      <c r="L94" s="353"/>
      <c r="M94" s="392"/>
      <c r="N94" s="392"/>
      <c r="O94" s="392"/>
      <c r="P94" s="392"/>
      <c r="Q94" s="255"/>
      <c r="R94" s="255"/>
      <c r="S94" s="255"/>
      <c r="T94" s="392"/>
      <c r="U94" s="392"/>
      <c r="V94" s="392"/>
      <c r="W94" s="392"/>
      <c r="X94" s="392"/>
      <c r="Y94" s="393"/>
      <c r="Z94" s="393"/>
      <c r="AA94" s="393"/>
      <c r="AB94" s="392"/>
      <c r="AC94" s="393"/>
    </row>
    <row r="95" spans="1:29" ht="26.25" customHeight="1" x14ac:dyDescent="0.2">
      <c r="A95" s="319" t="s">
        <v>26</v>
      </c>
      <c r="B95" s="557"/>
      <c r="C95" s="557"/>
      <c r="D95" s="557"/>
      <c r="E95" s="559"/>
      <c r="F95" s="562"/>
      <c r="G95" s="355"/>
      <c r="H95" s="355"/>
      <c r="I95" s="332"/>
      <c r="J95" s="332"/>
      <c r="K95" s="332"/>
      <c r="L95" s="356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5"/>
      <c r="Z95" s="395"/>
      <c r="AA95" s="395"/>
      <c r="AB95" s="394"/>
      <c r="AC95" s="395"/>
    </row>
  </sheetData>
  <mergeCells count="256">
    <mergeCell ref="B72:B74"/>
    <mergeCell ref="B69:B71"/>
    <mergeCell ref="B75:B77"/>
    <mergeCell ref="D75:D77"/>
    <mergeCell ref="C54:C56"/>
    <mergeCell ref="D54:D56"/>
    <mergeCell ref="E66:E68"/>
    <mergeCell ref="E69:E71"/>
    <mergeCell ref="E75:E77"/>
    <mergeCell ref="B63:B65"/>
    <mergeCell ref="C63:C65"/>
    <mergeCell ref="B57:B59"/>
    <mergeCell ref="C57:C59"/>
    <mergeCell ref="B60:B62"/>
    <mergeCell ref="C60:C62"/>
    <mergeCell ref="D60:D62"/>
    <mergeCell ref="C66:C68"/>
    <mergeCell ref="D66:D68"/>
    <mergeCell ref="B87:B89"/>
    <mergeCell ref="C87:C89"/>
    <mergeCell ref="D87:D89"/>
    <mergeCell ref="E87:E89"/>
    <mergeCell ref="F87:F89"/>
    <mergeCell ref="B90:B92"/>
    <mergeCell ref="C90:C92"/>
    <mergeCell ref="D90:D92"/>
    <mergeCell ref="E90:E92"/>
    <mergeCell ref="F90:F92"/>
    <mergeCell ref="B44:B46"/>
    <mergeCell ref="E23:E26"/>
    <mergeCell ref="E27:E30"/>
    <mergeCell ref="C26:C30"/>
    <mergeCell ref="B38:B40"/>
    <mergeCell ref="C38:C40"/>
    <mergeCell ref="W38:W40"/>
    <mergeCell ref="X38:X40"/>
    <mergeCell ref="Y38:Y40"/>
    <mergeCell ref="D32:D34"/>
    <mergeCell ref="E32:E34"/>
    <mergeCell ref="F32:F34"/>
    <mergeCell ref="J27:J31"/>
    <mergeCell ref="I27:I31"/>
    <mergeCell ref="H27:H31"/>
    <mergeCell ref="G27:G31"/>
    <mergeCell ref="C23:C25"/>
    <mergeCell ref="X35:X37"/>
    <mergeCell ref="Y35:Y37"/>
    <mergeCell ref="W35:W37"/>
    <mergeCell ref="W24:AA25"/>
    <mergeCell ref="X44:X46"/>
    <mergeCell ref="J41:J43"/>
    <mergeCell ref="B35:B37"/>
    <mergeCell ref="AD75:AE77"/>
    <mergeCell ref="X54:X56"/>
    <mergeCell ref="D47:D49"/>
    <mergeCell ref="C44:C46"/>
    <mergeCell ref="D44:D46"/>
    <mergeCell ref="Y44:Y46"/>
    <mergeCell ref="X50:X52"/>
    <mergeCell ref="X75:X77"/>
    <mergeCell ref="Y75:Y77"/>
    <mergeCell ref="Y69:Y71"/>
    <mergeCell ref="X66:X68"/>
    <mergeCell ref="C72:C74"/>
    <mergeCell ref="D72:D74"/>
    <mergeCell ref="C69:C71"/>
    <mergeCell ref="D69:D71"/>
    <mergeCell ref="C75:C77"/>
    <mergeCell ref="Z75:Z77"/>
    <mergeCell ref="AA57:AA59"/>
    <mergeCell ref="AA54:AA56"/>
    <mergeCell ref="AA75:AA77"/>
    <mergeCell ref="AA50:AA52"/>
    <mergeCell ref="X69:X71"/>
    <mergeCell ref="Y50:Y52"/>
    <mergeCell ref="W57:W59"/>
    <mergeCell ref="W75:W77"/>
    <mergeCell ref="F54:F56"/>
    <mergeCell ref="W54:W56"/>
    <mergeCell ref="W72:W74"/>
    <mergeCell ref="F75:F77"/>
    <mergeCell ref="AB27:AB30"/>
    <mergeCell ref="AD44:AE49"/>
    <mergeCell ref="AD50:AE52"/>
    <mergeCell ref="AD54:AE71"/>
    <mergeCell ref="F41:F43"/>
    <mergeCell ref="F38:F40"/>
    <mergeCell ref="Z38:Z40"/>
    <mergeCell ref="AA38:AA40"/>
    <mergeCell ref="AC38:AC40"/>
    <mergeCell ref="S27:S31"/>
    <mergeCell ref="R27:R31"/>
    <mergeCell ref="Q27:Q31"/>
    <mergeCell ref="P27:P31"/>
    <mergeCell ref="O27:O31"/>
    <mergeCell ref="N27:N31"/>
    <mergeCell ref="M27:M31"/>
    <mergeCell ref="L27:L31"/>
    <mergeCell ref="K27:K31"/>
    <mergeCell ref="W66:W68"/>
    <mergeCell ref="AC75:AC77"/>
    <mergeCell ref="W6:W8"/>
    <mergeCell ref="X6:X8"/>
    <mergeCell ref="Y6:Y8"/>
    <mergeCell ref="AA6:AA8"/>
    <mergeCell ref="AC6:AC8"/>
    <mergeCell ref="Z54:Z56"/>
    <mergeCell ref="Z57:Z59"/>
    <mergeCell ref="Z60:Z62"/>
    <mergeCell ref="Z63:Z65"/>
    <mergeCell ref="Z66:Z68"/>
    <mergeCell ref="Z69:Z71"/>
    <mergeCell ref="X72:X74"/>
    <mergeCell ref="Y72:Y74"/>
    <mergeCell ref="AA72:AA74"/>
    <mergeCell ref="AC72:AC74"/>
    <mergeCell ref="X63:X65"/>
    <mergeCell ref="Y63:Y65"/>
    <mergeCell ref="AA63:AA65"/>
    <mergeCell ref="AC63:AC65"/>
    <mergeCell ref="AC44:AC46"/>
    <mergeCell ref="W19:W21"/>
    <mergeCell ref="X19:X21"/>
    <mergeCell ref="Y19:Y21"/>
    <mergeCell ref="B50:B52"/>
    <mergeCell ref="C50:C52"/>
    <mergeCell ref="B47:B49"/>
    <mergeCell ref="Y54:Y56"/>
    <mergeCell ref="D9:D15"/>
    <mergeCell ref="G9:G15"/>
    <mergeCell ref="E54:E56"/>
    <mergeCell ref="AC19:AC21"/>
    <mergeCell ref="W41:W43"/>
    <mergeCell ref="X41:X43"/>
    <mergeCell ref="B16:B18"/>
    <mergeCell ref="C16:C18"/>
    <mergeCell ref="D16:D18"/>
    <mergeCell ref="E16:E18"/>
    <mergeCell ref="F16:F18"/>
    <mergeCell ref="AC16:AC18"/>
    <mergeCell ref="AA16:AA18"/>
    <mergeCell ref="Y16:Y18"/>
    <mergeCell ref="X16:X18"/>
    <mergeCell ref="W16:W18"/>
    <mergeCell ref="AA35:AA37"/>
    <mergeCell ref="AC35:AC37"/>
    <mergeCell ref="F35:F37"/>
    <mergeCell ref="AC23:AC25"/>
    <mergeCell ref="C35:C37"/>
    <mergeCell ref="D35:D37"/>
    <mergeCell ref="E35:E37"/>
    <mergeCell ref="B41:B43"/>
    <mergeCell ref="C41:C43"/>
    <mergeCell ref="B19:B21"/>
    <mergeCell ref="C19:C21"/>
    <mergeCell ref="B6:B8"/>
    <mergeCell ref="C6:C8"/>
    <mergeCell ref="D6:D8"/>
    <mergeCell ref="D23:D31"/>
    <mergeCell ref="B23:B31"/>
    <mergeCell ref="D38:D40"/>
    <mergeCell ref="D41:D43"/>
    <mergeCell ref="E41:E43"/>
    <mergeCell ref="E38:E40"/>
    <mergeCell ref="C14:C15"/>
    <mergeCell ref="E6:E15"/>
    <mergeCell ref="AA47:AA49"/>
    <mergeCell ref="AC47:AC49"/>
    <mergeCell ref="F44:F46"/>
    <mergeCell ref="W44:W46"/>
    <mergeCell ref="D57:D59"/>
    <mergeCell ref="J50:J52"/>
    <mergeCell ref="Z6:Z8"/>
    <mergeCell ref="Z16:Z18"/>
    <mergeCell ref="E57:E59"/>
    <mergeCell ref="F57:F59"/>
    <mergeCell ref="Z35:Z37"/>
    <mergeCell ref="U27:U31"/>
    <mergeCell ref="T27:T31"/>
    <mergeCell ref="X57:X59"/>
    <mergeCell ref="Y57:Y59"/>
    <mergeCell ref="F23:F31"/>
    <mergeCell ref="F6:F15"/>
    <mergeCell ref="AC57:AC59"/>
    <mergeCell ref="AD19:AD21"/>
    <mergeCell ref="AD41:AD43"/>
    <mergeCell ref="C32:C34"/>
    <mergeCell ref="Z19:Z22"/>
    <mergeCell ref="AA19:AA22"/>
    <mergeCell ref="E60:E62"/>
    <mergeCell ref="AA60:AA62"/>
    <mergeCell ref="AC60:AC62"/>
    <mergeCell ref="B54:B56"/>
    <mergeCell ref="AC50:AC52"/>
    <mergeCell ref="E44:E46"/>
    <mergeCell ref="E47:E49"/>
    <mergeCell ref="Y41:Y43"/>
    <mergeCell ref="AC41:AC43"/>
    <mergeCell ref="AA41:AA43"/>
    <mergeCell ref="Z41:Z43"/>
    <mergeCell ref="Z44:Z46"/>
    <mergeCell ref="Z47:Z49"/>
    <mergeCell ref="W50:W52"/>
    <mergeCell ref="AA44:AA46"/>
    <mergeCell ref="F47:F49"/>
    <mergeCell ref="W47:W49"/>
    <mergeCell ref="X47:X49"/>
    <mergeCell ref="Y47:Y49"/>
    <mergeCell ref="F66:F68"/>
    <mergeCell ref="C47:C49"/>
    <mergeCell ref="E50:E53"/>
    <mergeCell ref="F50:F53"/>
    <mergeCell ref="D50:D53"/>
    <mergeCell ref="D63:D65"/>
    <mergeCell ref="F63:F65"/>
    <mergeCell ref="AC69:AC71"/>
    <mergeCell ref="Z72:Z74"/>
    <mergeCell ref="AC66:AC68"/>
    <mergeCell ref="W63:W65"/>
    <mergeCell ref="E63:E65"/>
    <mergeCell ref="AA66:AA68"/>
    <mergeCell ref="Y66:Y68"/>
    <mergeCell ref="E72:E74"/>
    <mergeCell ref="AC54:AC56"/>
    <mergeCell ref="F72:F74"/>
    <mergeCell ref="F69:F71"/>
    <mergeCell ref="W69:W71"/>
    <mergeCell ref="AA69:AA71"/>
    <mergeCell ref="F60:F62"/>
    <mergeCell ref="W60:W62"/>
    <mergeCell ref="X60:X62"/>
    <mergeCell ref="Y60:Y62"/>
    <mergeCell ref="B93:B95"/>
    <mergeCell ref="C93:C95"/>
    <mergeCell ref="D93:D95"/>
    <mergeCell ref="E93:E95"/>
    <mergeCell ref="F93:F95"/>
    <mergeCell ref="D19:D22"/>
    <mergeCell ref="E19:E22"/>
    <mergeCell ref="F19:F22"/>
    <mergeCell ref="B84:B86"/>
    <mergeCell ref="C84:C86"/>
    <mergeCell ref="D84:D86"/>
    <mergeCell ref="E84:E86"/>
    <mergeCell ref="F78:F80"/>
    <mergeCell ref="F81:F83"/>
    <mergeCell ref="F84:F86"/>
    <mergeCell ref="B78:B80"/>
    <mergeCell ref="C78:C80"/>
    <mergeCell ref="D78:D80"/>
    <mergeCell ref="E78:E80"/>
    <mergeCell ref="B81:B83"/>
    <mergeCell ref="C81:C83"/>
    <mergeCell ref="D81:D83"/>
    <mergeCell ref="E81:E83"/>
    <mergeCell ref="B66:B68"/>
  </mergeCells>
  <phoneticPr fontId="3" type="noConversion"/>
  <conditionalFormatting sqref="N81:N59612 M80:M59612 M38:N40 M5:N21 M53:N53 N23:N79 M23:M78 M87:N95">
    <cfRule type="expression" dxfId="3" priority="6" stopIfTrue="1">
      <formula>$L5="No"</formula>
    </cfRule>
  </conditionalFormatting>
  <conditionalFormatting sqref="M6:N6">
    <cfRule type="expression" dxfId="2" priority="1" stopIfTrue="1">
      <formula>$L6="No"</formula>
    </cfRule>
  </conditionalFormatting>
  <conditionalFormatting sqref="N80">
    <cfRule type="expression" dxfId="1" priority="8" stopIfTrue="1">
      <formula>$L79="No"</formula>
    </cfRule>
  </conditionalFormatting>
  <conditionalFormatting sqref="M22:N22">
    <cfRule type="expression" dxfId="0" priority="12" stopIfTrue="1">
      <formula>#REF!="No"</formula>
    </cfRule>
  </conditionalFormatting>
  <dataValidations count="3">
    <dataValidation type="list" allowBlank="1" showInputMessage="1" showErrorMessage="1" sqref="F6 F44:F50 F32:F41 F23 F16:F19 F54:F59618">
      <formula1>gwncs</formula1>
    </dataValidation>
    <dataValidation type="list" allowBlank="1" showInputMessage="1" showErrorMessage="1" sqref="I6:I21 I23:I62309">
      <formula1>priorpost</formula1>
    </dataValidation>
    <dataValidation type="list" allowBlank="1" showInputMessage="1" showErrorMessage="1" sqref="K6:L21 K23:L59609">
      <formula1>yn</formula1>
    </dataValidation>
  </dataValidations>
  <pageMargins left="0.75" right="0.75" top="1" bottom="1" header="0.5" footer="0.5"/>
  <pageSetup scale="2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6"/>
  <sheetViews>
    <sheetView showGridLines="0" zoomScale="80" zoomScaleNormal="80" workbookViewId="0">
      <selection activeCell="G32" sqref="G32"/>
    </sheetView>
  </sheetViews>
  <sheetFormatPr defaultColWidth="9.140625" defaultRowHeight="12.75" x14ac:dyDescent="0.2"/>
  <cols>
    <col min="1" max="1" width="4.5703125" customWidth="1"/>
    <col min="2" max="2" width="61.28515625" style="1" customWidth="1"/>
    <col min="3" max="3" width="11.7109375" customWidth="1"/>
    <col min="4" max="4" width="18.7109375" customWidth="1"/>
    <col min="5" max="5" width="14.42578125" style="8" customWidth="1"/>
    <col min="6" max="6" width="13.42578125" style="8" customWidth="1"/>
    <col min="7" max="7" width="25" customWidth="1"/>
  </cols>
  <sheetData>
    <row r="1" spans="1:7" ht="18" x14ac:dyDescent="0.25">
      <c r="A1" s="6" t="s">
        <v>62</v>
      </c>
      <c r="B1" s="5"/>
      <c r="C1" s="5"/>
      <c r="D1" s="5"/>
      <c r="E1" s="9"/>
      <c r="F1" s="9"/>
      <c r="G1" s="5"/>
    </row>
    <row r="2" spans="1:7" ht="13.5" customHeight="1" x14ac:dyDescent="0.2">
      <c r="B2"/>
    </row>
    <row r="3" spans="1:7" s="1" customFormat="1" ht="26.25" customHeight="1" x14ac:dyDescent="0.2">
      <c r="A3" s="7" t="s">
        <v>2</v>
      </c>
      <c r="B3" s="7" t="s">
        <v>63</v>
      </c>
      <c r="C3" s="7" t="s">
        <v>64</v>
      </c>
      <c r="D3" s="7" t="s">
        <v>68</v>
      </c>
      <c r="E3" s="15" t="s">
        <v>65</v>
      </c>
      <c r="F3" s="15" t="s">
        <v>66</v>
      </c>
      <c r="G3" s="7" t="s">
        <v>67</v>
      </c>
    </row>
    <row r="4" spans="1:7" s="1" customFormat="1" ht="17.25" customHeight="1" x14ac:dyDescent="0.2">
      <c r="A4" s="7">
        <v>1</v>
      </c>
      <c r="B4" s="111" t="s">
        <v>182</v>
      </c>
      <c r="C4" s="112"/>
      <c r="D4" s="112" t="s">
        <v>193</v>
      </c>
      <c r="E4" s="113">
        <v>41470</v>
      </c>
      <c r="F4" s="114" t="s">
        <v>155</v>
      </c>
      <c r="G4" s="115"/>
    </row>
    <row r="5" spans="1:7" s="1" customFormat="1" ht="18" customHeight="1" x14ac:dyDescent="0.2">
      <c r="A5" s="7">
        <v>2</v>
      </c>
      <c r="B5" s="111" t="s">
        <v>196</v>
      </c>
      <c r="C5" s="116"/>
      <c r="D5" s="112" t="s">
        <v>193</v>
      </c>
      <c r="E5" s="113">
        <v>41470</v>
      </c>
      <c r="F5" s="117"/>
      <c r="G5" s="115"/>
    </row>
    <row r="6" spans="1:7" s="1" customFormat="1" ht="15" customHeight="1" x14ac:dyDescent="0.2">
      <c r="A6" s="7">
        <v>3</v>
      </c>
      <c r="B6" s="111" t="s">
        <v>195</v>
      </c>
      <c r="C6" s="116"/>
      <c r="D6" s="112" t="s">
        <v>193</v>
      </c>
      <c r="E6" s="113">
        <v>41470</v>
      </c>
      <c r="F6" s="117"/>
      <c r="G6" s="115"/>
    </row>
    <row r="7" spans="1:7" s="1" customFormat="1" ht="14.25" customHeight="1" x14ac:dyDescent="0.2">
      <c r="A7" s="115">
        <v>4</v>
      </c>
      <c r="B7" s="111" t="s">
        <v>175</v>
      </c>
      <c r="C7" s="659"/>
      <c r="D7" s="659" t="s">
        <v>194</v>
      </c>
      <c r="E7" s="662">
        <v>41927</v>
      </c>
      <c r="F7" s="651" t="s">
        <v>155</v>
      </c>
      <c r="G7" s="653" t="s">
        <v>238</v>
      </c>
    </row>
    <row r="8" spans="1:7" s="1" customFormat="1" ht="14.25" customHeight="1" x14ac:dyDescent="0.2">
      <c r="A8" s="115">
        <v>5</v>
      </c>
      <c r="B8" s="111" t="s">
        <v>176</v>
      </c>
      <c r="C8" s="660"/>
      <c r="D8" s="660"/>
      <c r="E8" s="663"/>
      <c r="F8" s="652"/>
      <c r="G8" s="654"/>
    </row>
    <row r="9" spans="1:7" s="1" customFormat="1" ht="14.25" customHeight="1" x14ac:dyDescent="0.2">
      <c r="A9" s="115">
        <v>6</v>
      </c>
      <c r="B9" s="111" t="s">
        <v>177</v>
      </c>
      <c r="C9" s="661"/>
      <c r="D9" s="661"/>
      <c r="E9" s="664"/>
      <c r="F9" s="665"/>
      <c r="G9" s="654"/>
    </row>
    <row r="10" spans="1:7" s="1" customFormat="1" ht="14.25" customHeight="1" x14ac:dyDescent="0.2">
      <c r="A10" s="115">
        <v>7</v>
      </c>
      <c r="B10" s="111" t="s">
        <v>183</v>
      </c>
      <c r="C10" s="118"/>
      <c r="D10" s="118" t="s">
        <v>190</v>
      </c>
      <c r="E10" s="119">
        <v>42161</v>
      </c>
      <c r="F10" s="114" t="s">
        <v>155</v>
      </c>
      <c r="G10" s="654"/>
    </row>
    <row r="11" spans="1:7" s="1" customFormat="1" ht="14.25" customHeight="1" x14ac:dyDescent="0.2">
      <c r="A11" s="115">
        <v>8</v>
      </c>
      <c r="B11" s="111" t="s">
        <v>154</v>
      </c>
      <c r="C11" s="118"/>
      <c r="D11" s="118" t="s">
        <v>191</v>
      </c>
      <c r="E11" s="243">
        <v>41850</v>
      </c>
      <c r="F11" s="114" t="s">
        <v>155</v>
      </c>
      <c r="G11" s="654"/>
    </row>
    <row r="12" spans="1:7" s="1" customFormat="1" ht="14.25" customHeight="1" x14ac:dyDescent="0.2">
      <c r="A12" s="115">
        <v>9</v>
      </c>
      <c r="B12" s="111" t="s">
        <v>157</v>
      </c>
      <c r="C12" s="118"/>
      <c r="D12" s="118" t="s">
        <v>189</v>
      </c>
      <c r="E12" s="119">
        <v>42069</v>
      </c>
      <c r="F12" s="114" t="s">
        <v>155</v>
      </c>
      <c r="G12" s="654"/>
    </row>
    <row r="13" spans="1:7" s="1" customFormat="1" ht="14.25" customHeight="1" x14ac:dyDescent="0.2">
      <c r="A13" s="115">
        <v>10</v>
      </c>
      <c r="B13" s="111" t="s">
        <v>192</v>
      </c>
      <c r="C13" s="118"/>
      <c r="D13" s="118" t="s">
        <v>189</v>
      </c>
      <c r="E13" s="119">
        <v>42095</v>
      </c>
      <c r="F13" s="114" t="s">
        <v>155</v>
      </c>
      <c r="G13" s="654"/>
    </row>
    <row r="14" spans="1:7" s="1" customFormat="1" ht="14.25" customHeight="1" x14ac:dyDescent="0.2">
      <c r="A14" s="115">
        <v>11</v>
      </c>
      <c r="B14" s="111" t="s">
        <v>158</v>
      </c>
      <c r="C14" s="112"/>
      <c r="D14" s="112" t="s">
        <v>189</v>
      </c>
      <c r="E14" s="113">
        <v>42095</v>
      </c>
      <c r="F14" s="114" t="s">
        <v>155</v>
      </c>
      <c r="G14" s="654"/>
    </row>
    <row r="15" spans="1:7" ht="27.75" customHeight="1" x14ac:dyDescent="0.2">
      <c r="A15" s="115">
        <v>12</v>
      </c>
      <c r="B15" s="111" t="s">
        <v>159</v>
      </c>
      <c r="C15" s="120"/>
      <c r="D15" s="120" t="s">
        <v>160</v>
      </c>
      <c r="E15" s="121">
        <v>41927</v>
      </c>
      <c r="F15" s="114" t="s">
        <v>155</v>
      </c>
      <c r="G15" s="655"/>
    </row>
    <row r="16" spans="1:7" x14ac:dyDescent="0.2">
      <c r="A16" s="122">
        <v>13</v>
      </c>
      <c r="B16" s="645" t="s">
        <v>161</v>
      </c>
      <c r="C16" s="647"/>
      <c r="D16" s="647" t="s">
        <v>160</v>
      </c>
      <c r="E16" s="649">
        <v>42131</v>
      </c>
      <c r="F16" s="651" t="s">
        <v>155</v>
      </c>
      <c r="G16" s="666"/>
    </row>
    <row r="17" spans="1:7" x14ac:dyDescent="0.2">
      <c r="A17" s="123"/>
      <c r="B17" s="646"/>
      <c r="C17" s="648"/>
      <c r="D17" s="648"/>
      <c r="E17" s="650"/>
      <c r="F17" s="652"/>
      <c r="G17" s="667"/>
    </row>
    <row r="18" spans="1:7" x14ac:dyDescent="0.2">
      <c r="A18" s="124">
        <v>14</v>
      </c>
      <c r="B18" s="125" t="s">
        <v>163</v>
      </c>
      <c r="C18" s="120"/>
      <c r="D18" s="120" t="s">
        <v>164</v>
      </c>
      <c r="E18" s="121">
        <v>41275</v>
      </c>
      <c r="F18" s="114" t="s">
        <v>155</v>
      </c>
      <c r="G18" s="126"/>
    </row>
    <row r="19" spans="1:7" x14ac:dyDescent="0.2">
      <c r="A19" s="124">
        <v>15</v>
      </c>
      <c r="B19" s="125" t="s">
        <v>165</v>
      </c>
      <c r="C19" s="120"/>
      <c r="D19" s="120" t="s">
        <v>169</v>
      </c>
      <c r="E19" s="121">
        <v>41902</v>
      </c>
      <c r="F19" s="121">
        <v>42369</v>
      </c>
      <c r="G19" s="653" t="s">
        <v>238</v>
      </c>
    </row>
    <row r="20" spans="1:7" x14ac:dyDescent="0.2">
      <c r="A20" s="95">
        <v>16</v>
      </c>
      <c r="B20" s="81" t="s">
        <v>166</v>
      </c>
      <c r="C20" s="93"/>
      <c r="D20" s="93" t="s">
        <v>169</v>
      </c>
      <c r="E20" s="94">
        <v>42036</v>
      </c>
      <c r="F20" s="121">
        <v>42369</v>
      </c>
      <c r="G20" s="654"/>
    </row>
    <row r="21" spans="1:7" x14ac:dyDescent="0.2">
      <c r="A21" s="95">
        <v>17</v>
      </c>
      <c r="B21" s="81" t="s">
        <v>167</v>
      </c>
      <c r="C21" s="93"/>
      <c r="D21" s="93" t="s">
        <v>170</v>
      </c>
      <c r="E21" s="94">
        <v>42123</v>
      </c>
      <c r="F21" s="121">
        <v>42369</v>
      </c>
      <c r="G21" s="654"/>
    </row>
    <row r="22" spans="1:7" x14ac:dyDescent="0.2">
      <c r="A22" s="95">
        <v>18</v>
      </c>
      <c r="B22" s="81" t="s">
        <v>168</v>
      </c>
      <c r="C22" s="93"/>
      <c r="D22" s="93" t="s">
        <v>170</v>
      </c>
      <c r="E22" s="94">
        <v>41805</v>
      </c>
      <c r="F22" s="121">
        <v>42369</v>
      </c>
      <c r="G22" s="654"/>
    </row>
    <row r="23" spans="1:7" x14ac:dyDescent="0.2">
      <c r="A23" s="95">
        <v>19</v>
      </c>
      <c r="B23" s="81" t="s">
        <v>173</v>
      </c>
      <c r="C23" s="93"/>
      <c r="D23" s="656" t="s">
        <v>172</v>
      </c>
      <c r="E23" s="657"/>
      <c r="F23" s="658"/>
      <c r="G23" s="2"/>
    </row>
    <row r="24" spans="1:7" x14ac:dyDescent="0.2">
      <c r="A24" s="95">
        <v>20</v>
      </c>
      <c r="B24" s="81" t="s">
        <v>239</v>
      </c>
      <c r="C24" s="170"/>
      <c r="D24" s="656" t="s">
        <v>172</v>
      </c>
      <c r="E24" s="657"/>
      <c r="F24" s="658"/>
      <c r="G24" s="2"/>
    </row>
    <row r="25" spans="1:7" ht="25.5" x14ac:dyDescent="0.2">
      <c r="A25" s="95">
        <v>21</v>
      </c>
      <c r="B25" s="14" t="s">
        <v>240</v>
      </c>
      <c r="C25" s="170"/>
      <c r="D25" s="656" t="s">
        <v>172</v>
      </c>
      <c r="E25" s="657"/>
      <c r="F25" s="658"/>
      <c r="G25" s="2"/>
    </row>
    <row r="26" spans="1:7" x14ac:dyDescent="0.2">
      <c r="A26" s="2"/>
      <c r="B26" s="14"/>
      <c r="C26" s="2"/>
      <c r="D26" s="2"/>
      <c r="E26" s="10"/>
      <c r="F26" s="10"/>
      <c r="G26" s="2"/>
    </row>
  </sheetData>
  <mergeCells count="15">
    <mergeCell ref="G7:G15"/>
    <mergeCell ref="G19:G22"/>
    <mergeCell ref="D25:F25"/>
    <mergeCell ref="D24:F24"/>
    <mergeCell ref="C7:C9"/>
    <mergeCell ref="D7:D9"/>
    <mergeCell ref="E7:E9"/>
    <mergeCell ref="F7:F9"/>
    <mergeCell ref="G16:G17"/>
    <mergeCell ref="D23:F23"/>
    <mergeCell ref="B16:B17"/>
    <mergeCell ref="C16:C17"/>
    <mergeCell ref="D16:D17"/>
    <mergeCell ref="E16:E17"/>
    <mergeCell ref="F16:F17"/>
  </mergeCells>
  <phoneticPr fontId="3" type="noConversion"/>
  <pageMargins left="0.75" right="0.75" top="1" bottom="1" header="0.5" footer="0.5"/>
  <pageSetup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Settings</vt:lpstr>
      <vt:lpstr>Données Générales</vt:lpstr>
      <vt:lpstr>Services de consultants</vt:lpstr>
      <vt:lpstr>Fournitures et travaux</vt:lpstr>
      <vt:lpstr>Renforcement de capacites</vt:lpstr>
      <vt:lpstr>Feuil1</vt:lpstr>
      <vt:lpstr>fi</vt:lpstr>
      <vt:lpstr>gwncs</vt:lpstr>
      <vt:lpstr>'Services de consultants'!Print_Titles</vt:lpstr>
      <vt:lpstr>priorpost</vt:lpstr>
      <vt:lpstr>yn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 Jacobs</dc:creator>
  <cp:lastModifiedBy>Fabio Isoldi</cp:lastModifiedBy>
  <cp:lastPrinted>2013-05-31T13:44:11Z</cp:lastPrinted>
  <dcterms:created xsi:type="dcterms:W3CDTF">2009-04-13T14:29:24Z</dcterms:created>
  <dcterms:modified xsi:type="dcterms:W3CDTF">2015-02-18T19:05:19Z</dcterms:modified>
</cp:coreProperties>
</file>